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Sinteza - Anexa 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Excel_BuiltIn_Database">#REF!</definedName>
    <definedName name="Fisa">#REF!</definedName>
    <definedName name="P92_">#REF!</definedName>
    <definedName name="pib2007">#REF!</definedName>
    <definedName name="pib2008">#REF!</definedName>
    <definedName name="pib2009">#REF!</definedName>
    <definedName name="_xlnm.Print_Area" localSheetId="0">'Sinteza - Anexa 2'!$A$2:$P$64</definedName>
    <definedName name="_xlnm.Print_Titles" localSheetId="0">'Sinteza - Anexa 2'!$4:$11</definedName>
    <definedName name="s92">#REF!</definedName>
    <definedName name="S95_">#REF!</definedName>
    <definedName name="sao">#REF!</definedName>
    <definedName name="w92_">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<sst xmlns="http://schemas.openxmlformats.org/spreadsheetml/2006/main" count="69" uniqueCount="61">
  <si>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</si>
  <si>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</si>
  <si>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- 31 martie </t>
  </si>
  <si>
    <t xml:space="preserve">   </t>
  </si>
  <si>
    <t xml:space="preserve">    </t>
  </si>
  <si>
    <t xml:space="preserve"> Realizari   martie 2009 </t>
  </si>
  <si>
    <t>Program 2009</t>
  </si>
  <si>
    <t>Realizari martie  2010</t>
  </si>
  <si>
    <t xml:space="preserve"> Diferenţe              2010 faţă de         2009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</si>
  <si>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</si>
  <si>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</si>
  <si>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</si>
  <si>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</si>
  <si>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</si>
  <si>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</si>
  <si>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</si>
  <si>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</si>
  <si>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</si>
  <si>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profit)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</si>
  <si>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</si>
  <si>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</si>
  <si>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</si>
  <si>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</si>
  <si>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</si>
  <si>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</si>
  <si>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</si>
  <si>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</si>
  <si>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</si>
  <si>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</si>
  <si>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Contributii de asigurari *)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</si>
  <si>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</si>
  <si>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</si>
  <si>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</si>
  <si>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</si>
  <si>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</si>
  <si>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</si>
  <si>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</si>
  <si>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Sume ramase in contul de disponibil al bugetelor de  securitate sociala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</si>
  <si>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</si>
  <si>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</si>
  <si>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</si>
  <si>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</si>
  <si>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</si>
  <si>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</si>
  <si>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</si>
  <si>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</si>
  <si>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</si>
  <si>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</si>
  <si>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</si>
  <si>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</si>
  <si>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</si>
  <si>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</si>
  <si>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</si>
  <si>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</si>
  <si>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</si>
  <si>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</si>
  <si>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</si>
  <si>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</si>
  <si>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 **)</t>
  </si>
  <si>
    <t>EXCEDENT(+) / DEFICIT(-)</t>
  </si>
  <si>
    <t xml:space="preserve">NOTA:Datele sunt provizorii, urmand ca rezultatele finale sa fie stabilite pe baza raportarilor financiare pe trim I.2010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</si>
</sst>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000"/>
    <numFmt numFmtId="172" formatCode="#,##0.0000000"/>
    <numFmt numFmtId="173" formatCode="#,##0.000000"/>
    <numFmt numFmtId="174" formatCode="0.0%"/>
    <numFmt numFmtId="175" formatCode="_(* #,##0_);_(* \(#,##0\);_(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165" fontId="3" fillId="2" borderId="0" xfId="0" applyNumberFormat="1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/>
      <protection locked="0"/>
    </xf>
    <xf numFmtId="165" fontId="4" fillId="2" borderId="0" xfId="0" applyNumberFormat="1" applyFont="1" applyFill="1" applyAlignment="1" applyProtection="1">
      <alignment horizontal="center"/>
      <protection locked="0"/>
    </xf>
    <xf numFmtId="165" fontId="5" fillId="2" borderId="0" xfId="21" applyNumberFormat="1" applyFont="1" applyFill="1" applyBorder="1" applyAlignment="1">
      <alignment horizontal="right"/>
      <protection/>
    </xf>
    <xf numFmtId="165" fontId="5" fillId="2" borderId="0" xfId="0" applyNumberFormat="1" applyFont="1" applyFill="1" applyAlignment="1" applyProtection="1">
      <alignment horizontal="center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Border="1" applyAlignment="1" applyProtection="1">
      <alignment/>
      <protection locked="0"/>
    </xf>
    <xf numFmtId="165" fontId="5" fillId="2" borderId="0" xfId="0" applyNumberFormat="1" applyFont="1" applyFill="1" applyBorder="1" applyAlignment="1" applyProtection="1">
      <alignment horizontal="right"/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165" fontId="3" fillId="2" borderId="1" xfId="0" applyNumberFormat="1" applyFont="1" applyFill="1" applyBorder="1" applyAlignment="1" applyProtection="1">
      <alignment horizontal="right"/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0" fontId="5" fillId="0" borderId="2" xfId="21" applyFont="1" applyFill="1" applyBorder="1" applyAlignment="1" quotePrefix="1">
      <alignment horizontal="center" vertical="center" wrapText="1"/>
      <protection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quotePrefix="1">
      <alignment horizontal="center" vertical="center" wrapText="1"/>
    </xf>
    <xf numFmtId="0" fontId="5" fillId="0" borderId="2" xfId="21" applyFont="1" applyFill="1" applyBorder="1" applyAlignment="1" quotePrefix="1">
      <alignment vertical="center" wrapText="1"/>
      <protection/>
    </xf>
    <xf numFmtId="165" fontId="6" fillId="2" borderId="3" xfId="0" applyNumberFormat="1" applyFont="1" applyFill="1" applyBorder="1" applyAlignment="1" applyProtection="1">
      <alignment horizontal="center"/>
      <protection locked="0"/>
    </xf>
    <xf numFmtId="0" fontId="8" fillId="0" borderId="4" xfId="21" applyFont="1" applyFill="1" applyBorder="1" applyAlignment="1">
      <alignment horizontal="center"/>
      <protection/>
    </xf>
    <xf numFmtId="165" fontId="8" fillId="2" borderId="4" xfId="0" applyNumberFormat="1" applyFont="1" applyFill="1" applyBorder="1" applyAlignment="1" applyProtection="1">
      <alignment horizontal="center" wrapText="1"/>
      <protection locked="0"/>
    </xf>
    <xf numFmtId="165" fontId="8" fillId="2" borderId="0" xfId="0" applyNumberFormat="1" applyFont="1" applyFill="1" applyBorder="1" applyAlignment="1" applyProtection="1">
      <alignment horizontal="center" wrapText="1"/>
      <protection locked="0"/>
    </xf>
    <xf numFmtId="0" fontId="8" fillId="0" borderId="3" xfId="21" applyFont="1" applyFill="1" applyBorder="1" applyAlignment="1">
      <alignment horizontal="center"/>
      <protection/>
    </xf>
    <xf numFmtId="0" fontId="8" fillId="0" borderId="3" xfId="21" applyFont="1" applyFill="1" applyBorder="1" applyAlignment="1">
      <alignment horizontal="right"/>
      <protection/>
    </xf>
    <xf numFmtId="0" fontId="8" fillId="0" borderId="3" xfId="21" applyFont="1" applyFill="1" applyBorder="1" applyAlignment="1">
      <alignment horizontal="center" wrapText="1"/>
      <protection/>
    </xf>
    <xf numFmtId="0" fontId="5" fillId="0" borderId="3" xfId="21" applyFont="1" applyFill="1" applyBorder="1" applyAlignment="1" quotePrefix="1">
      <alignment vertical="center" wrapText="1"/>
      <protection/>
    </xf>
    <xf numFmtId="165" fontId="6" fillId="2" borderId="0" xfId="0" applyNumberFormat="1" applyFont="1" applyFill="1" applyBorder="1" applyAlignment="1" applyProtection="1">
      <alignment horizontal="center"/>
      <protection locked="0"/>
    </xf>
    <xf numFmtId="165" fontId="3" fillId="2" borderId="4" xfId="0" applyNumberFormat="1" applyFont="1" applyFill="1" applyBorder="1" applyAlignment="1" applyProtection="1">
      <alignment horizontal="center" vertical="center"/>
      <protection locked="0"/>
    </xf>
    <xf numFmtId="165" fontId="3" fillId="2" borderId="4" xfId="0" applyNumberFormat="1" applyFont="1" applyFill="1" applyBorder="1" applyAlignment="1" applyProtection="1">
      <alignment vertical="center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21" applyNumberFormat="1" applyFont="1" applyFill="1" applyBorder="1" applyAlignment="1">
      <alignment horizontal="center"/>
      <protection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5" fillId="3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0" xfId="21" applyNumberFormat="1" applyFont="1" applyFill="1" applyBorder="1" applyAlignment="1">
      <alignment horizontal="right"/>
      <protection/>
    </xf>
    <xf numFmtId="165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21" applyNumberFormat="1" applyFont="1" applyFill="1" applyBorder="1" applyAlignment="1">
      <alignment horizontal="right"/>
      <protection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21" applyNumberFormat="1" applyFont="1" applyFill="1" applyBorder="1" applyAlignment="1">
      <alignment horizontal="center"/>
      <protection/>
    </xf>
    <xf numFmtId="165" fontId="5" fillId="4" borderId="0" xfId="0" applyNumberFormat="1" applyFont="1" applyFill="1" applyBorder="1" applyAlignment="1" applyProtection="1">
      <alignment horizontal="left" vertical="center"/>
      <protection locked="0"/>
    </xf>
    <xf numFmtId="165" fontId="5" fillId="4" borderId="0" xfId="0" applyNumberFormat="1" applyFont="1" applyFill="1" applyBorder="1" applyAlignment="1" applyProtection="1">
      <alignment vertical="center"/>
      <protection locked="0"/>
    </xf>
    <xf numFmtId="165" fontId="5" fillId="4" borderId="0" xfId="0" applyNumberFormat="1" applyFont="1" applyFill="1" applyBorder="1" applyAlignment="1" applyProtection="1">
      <alignment vertical="center"/>
      <protection/>
    </xf>
    <xf numFmtId="174" fontId="9" fillId="4" borderId="0" xfId="0" applyNumberFormat="1" applyFont="1" applyFill="1" applyBorder="1" applyAlignment="1" applyProtection="1">
      <alignment horizontal="right" vertical="center"/>
      <protection locked="0"/>
    </xf>
    <xf numFmtId="165" fontId="5" fillId="2" borderId="0" xfId="0" applyNumberFormat="1" applyFont="1" applyFill="1" applyBorder="1" applyAlignment="1" applyProtection="1">
      <alignment horizontal="left" indent="1"/>
      <protection locked="0"/>
    </xf>
    <xf numFmtId="165" fontId="5" fillId="2" borderId="0" xfId="0" applyNumberFormat="1" applyFont="1" applyFill="1" applyBorder="1" applyAlignment="1" applyProtection="1">
      <alignment vertical="center"/>
      <protection locked="0"/>
    </xf>
    <xf numFmtId="165" fontId="5" fillId="2" borderId="0" xfId="0" applyNumberFormat="1" applyFont="1" applyFill="1" applyBorder="1" applyAlignment="1" applyProtection="1">
      <alignment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 horizontal="left" indent="2"/>
      <protection locked="0"/>
    </xf>
    <xf numFmtId="165" fontId="5" fillId="2" borderId="0" xfId="0" applyNumberFormat="1" applyFont="1" applyFill="1" applyBorder="1" applyAlignment="1" applyProtection="1">
      <alignment horizontal="left" wrapText="1" indent="4"/>
      <protection locked="0"/>
    </xf>
    <xf numFmtId="165" fontId="5" fillId="2" borderId="0" xfId="0" applyNumberFormat="1" applyFont="1" applyFill="1" applyBorder="1" applyAlignment="1" applyProtection="1">
      <alignment vertical="center" wrapText="1"/>
      <protection locked="0"/>
    </xf>
    <xf numFmtId="165" fontId="3" fillId="2" borderId="0" xfId="0" applyNumberFormat="1" applyFont="1" applyFill="1" applyBorder="1" applyAlignment="1" applyProtection="1">
      <alignment horizontal="left" indent="6"/>
      <protection locked="0"/>
    </xf>
    <xf numFmtId="165" fontId="3" fillId="2" borderId="0" xfId="0" applyNumberFormat="1" applyFont="1" applyFill="1" applyBorder="1" applyAlignment="1" applyProtection="1">
      <alignment vertical="center"/>
      <protection/>
    </xf>
    <xf numFmtId="174" fontId="10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2" borderId="0" xfId="0" applyNumberFormat="1" applyFont="1" applyFill="1" applyBorder="1" applyAlignment="1" applyProtection="1">
      <alignment horizontal="left" wrapText="1" indent="6"/>
      <protection locked="0"/>
    </xf>
    <xf numFmtId="165" fontId="3" fillId="2" borderId="0" xfId="0" applyNumberFormat="1" applyFont="1" applyFill="1" applyBorder="1" applyAlignment="1" applyProtection="1">
      <alignment vertical="center" wrapText="1"/>
      <protection locked="0"/>
    </xf>
    <xf numFmtId="165" fontId="5" fillId="2" borderId="0" xfId="0" applyNumberFormat="1" applyFont="1" applyFill="1" applyBorder="1" applyAlignment="1" applyProtection="1">
      <alignment horizontal="left" vertical="center" wrapText="1" indent="4"/>
      <protection/>
    </xf>
    <xf numFmtId="165" fontId="5" fillId="2" borderId="0" xfId="0" applyNumberFormat="1" applyFont="1" applyFill="1" applyBorder="1" applyAlignment="1" applyProtection="1">
      <alignment vertical="center" wrapText="1"/>
      <protection/>
    </xf>
    <xf numFmtId="165" fontId="3" fillId="2" borderId="0" xfId="0" applyNumberFormat="1" applyFont="1" applyFill="1" applyBorder="1" applyAlignment="1" applyProtection="1">
      <alignment horizontal="left" vertical="center" wrapText="1" indent="6"/>
      <protection/>
    </xf>
    <xf numFmtId="165" fontId="3" fillId="2" borderId="0" xfId="0" applyNumberFormat="1" applyFont="1" applyFill="1" applyBorder="1" applyAlignment="1" applyProtection="1">
      <alignment vertical="center" wrapText="1"/>
      <protection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Border="1" applyAlignment="1" applyProtection="1">
      <alignment horizontal="left" vertical="center" indent="4"/>
      <protection/>
    </xf>
    <xf numFmtId="165" fontId="5" fillId="2" borderId="0" xfId="0" applyNumberFormat="1" applyFont="1" applyFill="1" applyBorder="1" applyAlignment="1">
      <alignment horizontal="left" vertical="center" indent="2"/>
    </xf>
    <xf numFmtId="165" fontId="5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 applyProtection="1">
      <alignment horizontal="left" vertical="center" indent="2"/>
      <protection/>
    </xf>
    <xf numFmtId="165" fontId="5" fillId="0" borderId="0" xfId="0" applyNumberFormat="1" applyFont="1" applyFill="1" applyBorder="1" applyAlignment="1" applyProtection="1">
      <alignment horizontal="left" indent="1"/>
      <protection locked="0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wrapText="1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 wrapText="1"/>
      <protection locked="0"/>
    </xf>
    <xf numFmtId="174" fontId="9" fillId="0" borderId="0" xfId="0" applyNumberFormat="1" applyFont="1" applyFill="1" applyBorder="1" applyAlignment="1" applyProtection="1">
      <alignment horizontal="right"/>
      <protection locked="0"/>
    </xf>
    <xf numFmtId="165" fontId="3" fillId="2" borderId="0" xfId="0" applyNumberFormat="1" applyFont="1" applyFill="1" applyBorder="1" applyAlignment="1" applyProtection="1">
      <alignment horizontal="left" wrapText="1" indent="4"/>
      <protection locked="0"/>
    </xf>
    <xf numFmtId="165" fontId="5" fillId="2" borderId="0" xfId="0" applyNumberFormat="1" applyFont="1" applyFill="1" applyBorder="1" applyAlignment="1" applyProtection="1">
      <alignment/>
      <protection locked="0"/>
    </xf>
    <xf numFmtId="165" fontId="5" fillId="2" borderId="0" xfId="0" applyNumberFormat="1" applyFont="1" applyFill="1" applyBorder="1" applyAlignment="1" applyProtection="1">
      <alignment/>
      <protection/>
    </xf>
    <xf numFmtId="174" fontId="11" fillId="0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 vertical="center"/>
      <protection locked="0"/>
    </xf>
    <xf numFmtId="165" fontId="9" fillId="2" borderId="0" xfId="0" applyNumberFormat="1" applyFont="1" applyFill="1" applyBorder="1" applyAlignment="1" applyProtection="1">
      <alignment horizontal="right" vertical="center"/>
      <protection locked="0"/>
    </xf>
    <xf numFmtId="165" fontId="5" fillId="2" borderId="0" xfId="0" applyNumberFormat="1" applyFont="1" applyFill="1" applyBorder="1" applyAlignment="1" applyProtection="1">
      <alignment horizontal="left" wrapText="1" indent="1"/>
      <protection locked="0"/>
    </xf>
    <xf numFmtId="165" fontId="12" fillId="2" borderId="0" xfId="0" applyNumberFormat="1" applyFont="1" applyFill="1" applyBorder="1" applyAlignment="1" applyProtection="1">
      <alignment horizontal="left" wrapText="1" indent="1"/>
      <protection locked="0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165" fontId="5" fillId="2" borderId="1" xfId="0" applyNumberFormat="1" applyFont="1" applyFill="1" applyBorder="1" applyAlignment="1" applyProtection="1">
      <alignment vertical="center"/>
      <protection/>
    </xf>
    <xf numFmtId="165" fontId="5" fillId="2" borderId="1" xfId="0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 applyProtection="1">
      <alignment horizontal="right" vertical="center"/>
      <protection locked="0"/>
    </xf>
    <xf numFmtId="165" fontId="5" fillId="4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 applyProtection="1">
      <alignment horizontal="left" indent="1"/>
      <protection/>
    </xf>
    <xf numFmtId="165" fontId="5" fillId="2" borderId="0" xfId="0" applyNumberFormat="1" applyFont="1" applyFill="1" applyBorder="1" applyAlignment="1" applyProtection="1">
      <alignment horizontal="left" indent="2"/>
      <protection/>
    </xf>
    <xf numFmtId="165" fontId="5" fillId="2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 applyProtection="1">
      <alignment horizontal="right"/>
      <protection locked="0"/>
    </xf>
    <xf numFmtId="165" fontId="3" fillId="2" borderId="0" xfId="0" applyNumberFormat="1" applyFont="1" applyFill="1" applyBorder="1" applyAlignment="1" applyProtection="1">
      <alignment horizontal="left" wrapText="1" indent="4"/>
      <protection/>
    </xf>
    <xf numFmtId="165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 applyProtection="1">
      <alignment horizontal="left" indent="4"/>
      <protection/>
    </xf>
    <xf numFmtId="165" fontId="3" fillId="2" borderId="0" xfId="0" applyNumberFormat="1" applyFont="1" applyFill="1" applyBorder="1" applyAlignment="1" applyProtection="1">
      <alignment/>
      <protection/>
    </xf>
    <xf numFmtId="165" fontId="3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 applyProtection="1">
      <alignment horizontal="left" vertical="center" indent="4"/>
      <protection/>
    </xf>
    <xf numFmtId="165" fontId="5" fillId="2" borderId="0" xfId="0" applyNumberFormat="1" applyFont="1" applyFill="1" applyBorder="1" applyAlignment="1" applyProtection="1">
      <alignment horizontal="left" wrapText="1" indent="2"/>
      <protection/>
    </xf>
    <xf numFmtId="165" fontId="3" fillId="2" borderId="0" xfId="0" applyNumberFormat="1" applyFont="1" applyFill="1" applyBorder="1" applyAlignment="1" applyProtection="1">
      <alignment wrapText="1"/>
      <protection/>
    </xf>
    <xf numFmtId="165" fontId="3" fillId="2" borderId="0" xfId="0" applyNumberFormat="1" applyFont="1" applyFill="1" applyBorder="1" applyAlignment="1" applyProtection="1">
      <alignment horizontal="left" indent="2"/>
      <protection/>
    </xf>
    <xf numFmtId="165" fontId="3" fillId="2" borderId="0" xfId="0" applyNumberFormat="1" applyFont="1" applyFill="1" applyBorder="1" applyAlignment="1" applyProtection="1">
      <alignment horizontal="left" indent="3"/>
      <protection/>
    </xf>
    <xf numFmtId="165" fontId="3" fillId="2" borderId="0" xfId="0" applyNumberFormat="1" applyFont="1" applyFill="1" applyBorder="1" applyAlignment="1">
      <alignment horizontal="left" vertical="center" indent="4"/>
    </xf>
    <xf numFmtId="165" fontId="3" fillId="2" borderId="0" xfId="0" applyNumberFormat="1" applyFont="1" applyFill="1" applyBorder="1" applyAlignment="1">
      <alignment horizontal="left" indent="3"/>
    </xf>
    <xf numFmtId="165" fontId="5" fillId="2" borderId="0" xfId="0" applyNumberFormat="1" applyFont="1" applyFill="1" applyBorder="1" applyAlignment="1">
      <alignment horizontal="left" wrapText="1" indent="1"/>
    </xf>
    <xf numFmtId="165" fontId="5" fillId="2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Alignment="1">
      <alignment horizontal="left" wrapText="1" indent="1"/>
    </xf>
    <xf numFmtId="165" fontId="5" fillId="4" borderId="1" xfId="0" applyNumberFormat="1" applyFont="1" applyFill="1" applyBorder="1" applyAlignment="1" applyProtection="1">
      <alignment horizontal="left" vertical="center"/>
      <protection/>
    </xf>
    <xf numFmtId="165" fontId="5" fillId="4" borderId="1" xfId="0" applyNumberFormat="1" applyFont="1" applyFill="1" applyBorder="1" applyAlignment="1" applyProtection="1">
      <alignment/>
      <protection/>
    </xf>
    <xf numFmtId="165" fontId="3" fillId="4" borderId="1" xfId="0" applyNumberFormat="1" applyFont="1" applyFill="1" applyBorder="1" applyAlignment="1" applyProtection="1">
      <alignment/>
      <protection/>
    </xf>
    <xf numFmtId="165" fontId="5" fillId="4" borderId="1" xfId="0" applyNumberFormat="1" applyFont="1" applyFill="1" applyBorder="1" applyAlignment="1">
      <alignment/>
    </xf>
    <xf numFmtId="4" fontId="5" fillId="4" borderId="1" xfId="0" applyNumberFormat="1" applyFont="1" applyFill="1" applyBorder="1" applyAlignment="1" applyProtection="1">
      <alignment/>
      <protection/>
    </xf>
    <xf numFmtId="165" fontId="5" fillId="4" borderId="1" xfId="0" applyNumberFormat="1" applyFont="1" applyFill="1" applyBorder="1" applyAlignment="1" applyProtection="1">
      <alignment/>
      <protection/>
    </xf>
    <xf numFmtId="174" fontId="9" fillId="4" borderId="1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2" borderId="0" xfId="0" applyNumberFormat="1" applyFont="1" applyFill="1" applyAlignment="1" applyProtection="1" quotePrefix="1">
      <alignment horizontal="left"/>
      <protection locked="0"/>
    </xf>
    <xf numFmtId="165" fontId="3" fillId="2" borderId="0" xfId="0" applyNumberFormat="1" applyFont="1" applyFill="1" applyAlignment="1" applyProtection="1" quotePrefix="1">
      <alignment/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 wrapText="1"/>
      <protection locked="0"/>
    </xf>
    <xf numFmtId="165" fontId="3" fillId="2" borderId="0" xfId="0" applyNumberFormat="1" applyFont="1" applyFill="1" applyAlignment="1" applyProtection="1">
      <alignment horizontal="left"/>
      <protection locked="0"/>
    </xf>
    <xf numFmtId="168" fontId="3" fillId="2" borderId="0" xfId="0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left" wrapText="1"/>
      <protection locked="0"/>
    </xf>
    <xf numFmtId="0" fontId="6" fillId="4" borderId="0" xfId="0" applyFont="1" applyFill="1" applyBorder="1" applyAlignment="1">
      <alignment horizontal="center" wrapText="1"/>
    </xf>
    <xf numFmtId="0" fontId="5" fillId="0" borderId="5" xfId="21" applyFont="1" applyFill="1" applyBorder="1" applyAlignment="1">
      <alignment horizontal="center" vertical="center" wrapText="1"/>
      <protection/>
    </xf>
    <xf numFmtId="0" fontId="5" fillId="0" borderId="5" xfId="21" applyFont="1" applyFill="1" applyBorder="1" applyAlignment="1" quotePrefix="1">
      <alignment horizontal="center" vertical="center" wrapText="1"/>
      <protection/>
    </xf>
    <xf numFmtId="0" fontId="0" fillId="0" borderId="5" xfId="0" applyFont="1" applyBorder="1" applyAlignment="1">
      <alignment/>
    </xf>
    <xf numFmtId="165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 quotePrefix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alizari.bugete.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GC%20executie%20martie%20%202010%20var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tie 2010"/>
      <sheetName val="locale mar 2010"/>
      <sheetName val="Sinteza - Anexa 2"/>
      <sheetName val="FEN"/>
      <sheetName val="consolidari Martie"/>
      <sheetName val="consolidari "/>
      <sheetName val="dob_trez"/>
      <sheetName val="progr.%.exec"/>
      <sheetName val="prog rectif 2010"/>
      <sheetName val="2009%.2010"/>
      <sheetName val="locale.ian2009 "/>
      <sheetName val="martie2009cercetare"/>
      <sheetName val="feb2009"/>
      <sheetName val="ian2009 toate"/>
      <sheetName val="(locale)prg 2010"/>
      <sheetName val="eximbank"/>
      <sheetName val="Anexa 1- Bugete"/>
      <sheetName val="SPECIAL_AND"/>
      <sheetName val="CNADN_ex"/>
      <sheetName val="fen nov"/>
      <sheetName val="ajustari"/>
      <sheetName val="Sinteza - Anexa 2  TRIM"/>
    </sheetNames>
    <sheetDataSet>
      <sheetData sheetId="0">
        <row r="7">
          <cell r="S7">
            <v>538917</v>
          </cell>
        </row>
        <row r="26">
          <cell r="S26">
            <v>1661.0929999999998</v>
          </cell>
        </row>
        <row r="47">
          <cell r="S47">
            <v>11683.278953</v>
          </cell>
        </row>
        <row r="48">
          <cell r="S48">
            <v>5774.311400000001</v>
          </cell>
        </row>
        <row r="49">
          <cell r="S49">
            <v>1679.4123430000004</v>
          </cell>
        </row>
        <row r="50">
          <cell r="S50">
            <v>2298.68125</v>
          </cell>
        </row>
      </sheetData>
      <sheetData sheetId="8">
        <row r="18">
          <cell r="V18">
            <v>168846.89999999994</v>
          </cell>
        </row>
        <row r="20">
          <cell r="V20">
            <v>161309.6</v>
          </cell>
        </row>
        <row r="22">
          <cell r="V22">
            <v>94097.7</v>
          </cell>
        </row>
        <row r="24">
          <cell r="V24">
            <v>32040.1</v>
          </cell>
        </row>
        <row r="26">
          <cell r="V26">
            <v>11588.6</v>
          </cell>
        </row>
        <row r="28">
          <cell r="V28">
            <v>19073.9</v>
          </cell>
        </row>
        <row r="31">
          <cell r="V31">
            <v>1377.6</v>
          </cell>
        </row>
        <row r="33">
          <cell r="V33">
            <v>4193.7</v>
          </cell>
        </row>
        <row r="35">
          <cell r="V35">
            <v>56736.799999999996</v>
          </cell>
        </row>
        <row r="38">
          <cell r="V38">
            <v>35548.8</v>
          </cell>
        </row>
        <row r="40">
          <cell r="V40">
            <v>18369</v>
          </cell>
        </row>
        <row r="42">
          <cell r="V42">
            <v>59.9</v>
          </cell>
        </row>
        <row r="46">
          <cell r="V46">
            <v>2759.1000000000004</v>
          </cell>
        </row>
        <row r="49">
          <cell r="V49">
            <v>710.5</v>
          </cell>
        </row>
        <row r="51">
          <cell r="V51">
            <v>416.6</v>
          </cell>
        </row>
        <row r="53">
          <cell r="V53">
            <v>49772.6</v>
          </cell>
        </row>
        <row r="55">
          <cell r="V55">
            <v>17439.300000000003</v>
          </cell>
        </row>
        <row r="57">
          <cell r="V57">
            <v>0</v>
          </cell>
        </row>
        <row r="59">
          <cell r="V59">
            <v>497.4</v>
          </cell>
        </row>
        <row r="61">
          <cell r="V61">
            <v>3415</v>
          </cell>
        </row>
        <row r="62">
          <cell r="V62">
            <v>3624.9</v>
          </cell>
        </row>
        <row r="63">
          <cell r="V63">
            <v>0</v>
          </cell>
        </row>
        <row r="64">
          <cell r="V64">
            <v>0</v>
          </cell>
        </row>
        <row r="66">
          <cell r="V66">
            <v>200753.88</v>
          </cell>
        </row>
        <row r="68">
          <cell r="V68">
            <v>180282.41999999998</v>
          </cell>
        </row>
        <row r="70">
          <cell r="V70">
            <v>45657.44000000002</v>
          </cell>
        </row>
        <row r="72">
          <cell r="V72">
            <v>27565.299999999992</v>
          </cell>
        </row>
        <row r="74">
          <cell r="V74">
            <v>9199.800000000001</v>
          </cell>
        </row>
        <row r="76">
          <cell r="V76">
            <v>6251.8</v>
          </cell>
        </row>
        <row r="78">
          <cell r="V78">
            <v>88782.47999999998</v>
          </cell>
        </row>
        <row r="80">
          <cell r="V80">
            <v>463.1000000000022</v>
          </cell>
        </row>
        <row r="82">
          <cell r="V82">
            <v>15646.28</v>
          </cell>
        </row>
        <row r="83">
          <cell r="V83">
            <v>5273.199999999999</v>
          </cell>
        </row>
        <row r="84">
          <cell r="V84">
            <v>64864.9</v>
          </cell>
        </row>
        <row r="86">
          <cell r="V86">
            <v>2534.9999999999995</v>
          </cell>
        </row>
        <row r="88">
          <cell r="V88">
            <v>200.8</v>
          </cell>
        </row>
        <row r="90">
          <cell r="V90">
            <v>2624.8</v>
          </cell>
        </row>
        <row r="92">
          <cell r="V92">
            <v>20444.16</v>
          </cell>
        </row>
        <row r="94">
          <cell r="V94">
            <v>20444.16</v>
          </cell>
        </row>
        <row r="95">
          <cell r="V95">
            <v>0</v>
          </cell>
        </row>
        <row r="96">
          <cell r="V96">
            <v>0</v>
          </cell>
        </row>
        <row r="98">
          <cell r="V98">
            <v>27.3</v>
          </cell>
        </row>
        <row r="100">
          <cell r="V100">
            <v>0</v>
          </cell>
        </row>
        <row r="101">
          <cell r="U101">
            <v>0</v>
          </cell>
        </row>
        <row r="102">
          <cell r="V102">
            <v>-31906.98000000007</v>
          </cell>
        </row>
      </sheetData>
      <sheetData sheetId="11">
        <row r="22">
          <cell r="R22">
            <v>1499.155329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1">
    <tabColor indexed="15"/>
  </sheetPr>
  <dimension ref="A1:P189"/>
  <sheetViews>
    <sheetView showZeros="0" tabSelected="1" view="pageBreakPreview" zoomScale="75" zoomScaleNormal="75" zoomScaleSheetLayoutView="75" workbookViewId="0" topLeftCell="A3">
      <selection activeCell="A65" sqref="A65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3.2812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1.28125" style="5" customWidth="1"/>
    <col min="15" max="15" width="11.57421875" style="6" customWidth="1"/>
    <col min="16" max="16" width="1.28515625" style="6" customWidth="1"/>
    <col min="17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8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4" ht="3.75" customHeight="1" thickBo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.25" customHeight="1" hidden="1" thickBot="1">
      <c r="A6" s="6" t="s">
        <v>4</v>
      </c>
      <c r="B6" s="6"/>
      <c r="C6" s="6"/>
      <c r="D6" s="6"/>
      <c r="E6" s="8"/>
      <c r="F6" s="9"/>
      <c r="G6" s="6"/>
      <c r="H6" s="6"/>
      <c r="I6" s="8"/>
      <c r="J6" s="10"/>
      <c r="K6" s="11"/>
      <c r="L6" s="11"/>
      <c r="M6" s="12"/>
      <c r="N6" s="11"/>
    </row>
    <row r="7" spans="1:16" ht="47.25" customHeight="1">
      <c r="A7" s="13"/>
      <c r="B7" s="121" t="s">
        <v>5</v>
      </c>
      <c r="C7" s="122"/>
      <c r="D7" s="122"/>
      <c r="E7" s="14"/>
      <c r="F7" s="123" t="s">
        <v>6</v>
      </c>
      <c r="G7" s="123"/>
      <c r="H7" s="123"/>
      <c r="I7" s="15"/>
      <c r="J7" s="124" t="s">
        <v>7</v>
      </c>
      <c r="K7" s="125"/>
      <c r="L7" s="125"/>
      <c r="M7" s="16"/>
      <c r="N7" s="120" t="s">
        <v>8</v>
      </c>
      <c r="O7" s="121"/>
      <c r="P7" s="17"/>
    </row>
    <row r="8" spans="1:16" s="26" customFormat="1" ht="33" customHeight="1">
      <c r="A8" s="18"/>
      <c r="B8" s="19" t="s">
        <v>9</v>
      </c>
      <c r="C8" s="20" t="s">
        <v>10</v>
      </c>
      <c r="D8" s="20" t="s">
        <v>11</v>
      </c>
      <c r="E8" s="21"/>
      <c r="F8" s="19" t="s">
        <v>9</v>
      </c>
      <c r="G8" s="20" t="s">
        <v>10</v>
      </c>
      <c r="H8" s="20" t="s">
        <v>11</v>
      </c>
      <c r="I8" s="21"/>
      <c r="J8" s="22" t="s">
        <v>9</v>
      </c>
      <c r="K8" s="20" t="s">
        <v>10</v>
      </c>
      <c r="L8" s="20" t="s">
        <v>11</v>
      </c>
      <c r="M8" s="21"/>
      <c r="N8" s="23" t="s">
        <v>9</v>
      </c>
      <c r="O8" s="24" t="s">
        <v>12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13</v>
      </c>
      <c r="B10" s="33">
        <v>491273.7</v>
      </c>
      <c r="C10" s="34"/>
      <c r="D10" s="34"/>
      <c r="E10" s="34"/>
      <c r="F10" s="33">
        <v>497325</v>
      </c>
      <c r="G10" s="34"/>
      <c r="H10" s="34"/>
      <c r="I10" s="34"/>
      <c r="J10" s="33">
        <f>'[4]martie 2010'!S7</f>
        <v>538917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14</v>
      </c>
      <c r="B12" s="40">
        <f>B13+B30+B31+B33+B35</f>
        <v>38061.336461599996</v>
      </c>
      <c r="C12" s="41">
        <f aca="true" t="shared" si="0" ref="C12:C35">B12/$B$10*100</f>
        <v>7.747480978851502</v>
      </c>
      <c r="D12" s="41">
        <f aca="true" t="shared" si="1" ref="D12:D35">B12/B$12*100</f>
        <v>100</v>
      </c>
      <c r="E12" s="41"/>
      <c r="F12" s="40">
        <f>'[4]prog rectif 2010'!V18</f>
        <v>168846.89999999994</v>
      </c>
      <c r="G12" s="41">
        <f aca="true" t="shared" si="2" ref="G12:G35">F12/$J$10*100</f>
        <v>31.330780064462605</v>
      </c>
      <c r="H12" s="41">
        <f aca="true" t="shared" si="3" ref="H12:H35">F12/F$12*100</f>
        <v>100</v>
      </c>
      <c r="I12" s="41"/>
      <c r="J12" s="40">
        <f>J13+J30+J31+J33+J35+J38+J37+J32</f>
        <v>37538.66474366665</v>
      </c>
      <c r="K12" s="41">
        <f aca="true" t="shared" si="4" ref="K12:K35">J12/$J$10*100</f>
        <v>6.965574428653514</v>
      </c>
      <c r="L12" s="41">
        <f aca="true" t="shared" si="5" ref="L12:L35">J12/J$12*100</f>
        <v>100</v>
      </c>
      <c r="M12" s="41"/>
      <c r="N12" s="41">
        <f aca="true" t="shared" si="6" ref="N12:N35">J12-B12</f>
        <v>-522.6717179333427</v>
      </c>
      <c r="O12" s="42">
        <f aca="true" t="shared" si="7" ref="O12:O31">J12/B12-1</f>
        <v>-0.013732353262494224</v>
      </c>
      <c r="P12" s="42"/>
    </row>
    <row r="13" spans="1:16" s="47" customFormat="1" ht="24.75" customHeight="1">
      <c r="A13" s="43" t="s">
        <v>15</v>
      </c>
      <c r="B13" s="44">
        <f>B14+B27+B28</f>
        <v>37200.9456136</v>
      </c>
      <c r="C13" s="45">
        <f t="shared" si="0"/>
        <v>7.572346252933955</v>
      </c>
      <c r="D13" s="45">
        <f t="shared" si="1"/>
        <v>97.73946233110327</v>
      </c>
      <c r="E13" s="45"/>
      <c r="F13" s="44">
        <f>'[4]prog rectif 2010'!V20</f>
        <v>161309.6</v>
      </c>
      <c r="G13" s="45">
        <f t="shared" si="2"/>
        <v>29.93217879562159</v>
      </c>
      <c r="H13" s="45">
        <f t="shared" si="3"/>
        <v>95.53601517114029</v>
      </c>
      <c r="I13" s="45"/>
      <c r="J13" s="44">
        <f>J14+J27+J28</f>
        <v>36194.91471966666</v>
      </c>
      <c r="K13" s="45">
        <f t="shared" si="4"/>
        <v>6.716231761044217</v>
      </c>
      <c r="L13" s="45">
        <f t="shared" si="5"/>
        <v>96.42035742833205</v>
      </c>
      <c r="M13" s="45"/>
      <c r="N13" s="45">
        <f t="shared" si="6"/>
        <v>-1006.0308939333408</v>
      </c>
      <c r="O13" s="46">
        <f t="shared" si="7"/>
        <v>-0.027043153805357933</v>
      </c>
      <c r="P13" s="46"/>
    </row>
    <row r="14" spans="1:16" s="47" customFormat="1" ht="25.5" customHeight="1">
      <c r="A14" s="48" t="s">
        <v>16</v>
      </c>
      <c r="B14" s="44">
        <f>B15+B19+B20+B25+B26</f>
        <v>21701.828625600003</v>
      </c>
      <c r="C14" s="45">
        <f t="shared" si="0"/>
        <v>4.417461921043199</v>
      </c>
      <c r="D14" s="45">
        <f t="shared" si="1"/>
        <v>57.01804151699963</v>
      </c>
      <c r="E14" s="45"/>
      <c r="F14" s="44">
        <f>'[4]prog rectif 2010'!V22</f>
        <v>94097.7</v>
      </c>
      <c r="G14" s="45">
        <f t="shared" si="2"/>
        <v>17.460518038955904</v>
      </c>
      <c r="H14" s="45">
        <f t="shared" si="3"/>
        <v>55.72959882591865</v>
      </c>
      <c r="I14" s="45"/>
      <c r="J14" s="44">
        <f>J15+J19+J20+J25+J26</f>
        <v>20632.191139</v>
      </c>
      <c r="K14" s="45">
        <f t="shared" si="4"/>
        <v>3.8284543146718324</v>
      </c>
      <c r="L14" s="45">
        <f t="shared" si="5"/>
        <v>54.962506737752214</v>
      </c>
      <c r="M14" s="45"/>
      <c r="N14" s="45">
        <f t="shared" si="6"/>
        <v>-1069.6374866000042</v>
      </c>
      <c r="O14" s="46">
        <f t="shared" si="7"/>
        <v>-0.04928789665854394</v>
      </c>
      <c r="P14" s="46"/>
    </row>
    <row r="15" spans="1:16" s="47" customFormat="1" ht="40.5" customHeight="1">
      <c r="A15" s="49" t="s">
        <v>17</v>
      </c>
      <c r="B15" s="44">
        <f>B16+B17+B18</f>
        <v>7490.796974999999</v>
      </c>
      <c r="C15" s="45">
        <f t="shared" si="0"/>
        <v>1.5247706064867708</v>
      </c>
      <c r="D15" s="45">
        <f t="shared" si="1"/>
        <v>19.68085640544296</v>
      </c>
      <c r="E15" s="45"/>
      <c r="F15" s="50">
        <f>'[4]prog rectif 2010'!V24</f>
        <v>32040.1</v>
      </c>
      <c r="G15" s="45">
        <f t="shared" si="2"/>
        <v>5.945275432023855</v>
      </c>
      <c r="H15" s="45">
        <f t="shared" si="3"/>
        <v>18.97582958289433</v>
      </c>
      <c r="I15" s="45"/>
      <c r="J15" s="44">
        <f>J16+J17+J18</f>
        <v>7107.633167000001</v>
      </c>
      <c r="K15" s="45">
        <f t="shared" si="4"/>
        <v>1.3188734382103369</v>
      </c>
      <c r="L15" s="45">
        <f t="shared" si="5"/>
        <v>18.9341661871422</v>
      </c>
      <c r="M15" s="45"/>
      <c r="N15" s="45">
        <f t="shared" si="6"/>
        <v>-383.1638079999984</v>
      </c>
      <c r="O15" s="46">
        <f t="shared" si="7"/>
        <v>-0.05115127392703078</v>
      </c>
      <c r="P15" s="46"/>
    </row>
    <row r="16" spans="1:16" ht="25.5" customHeight="1">
      <c r="A16" s="51" t="s">
        <v>18</v>
      </c>
      <c r="B16" s="36">
        <v>2132.468802</v>
      </c>
      <c r="C16" s="52">
        <f t="shared" si="0"/>
        <v>0.43406940001062544</v>
      </c>
      <c r="D16" s="52">
        <f t="shared" si="1"/>
        <v>5.6027165629127165</v>
      </c>
      <c r="E16" s="52"/>
      <c r="F16" s="36">
        <f>'[4]prog rectif 2010'!V26</f>
        <v>11588.6</v>
      </c>
      <c r="G16" s="52">
        <f t="shared" si="2"/>
        <v>2.1503496827897433</v>
      </c>
      <c r="H16" s="52">
        <f t="shared" si="3"/>
        <v>6.863377414687509</v>
      </c>
      <c r="I16" s="52"/>
      <c r="J16" s="52">
        <v>2323.085</v>
      </c>
      <c r="K16" s="52">
        <f t="shared" si="4"/>
        <v>0.4310654516372651</v>
      </c>
      <c r="L16" s="52">
        <f t="shared" si="5"/>
        <v>6.188512606570376</v>
      </c>
      <c r="M16" s="52"/>
      <c r="N16" s="52">
        <f t="shared" si="6"/>
        <v>190.61619800000017</v>
      </c>
      <c r="O16" s="53">
        <f t="shared" si="7"/>
        <v>0.0893875670402422</v>
      </c>
      <c r="P16" s="53"/>
    </row>
    <row r="17" spans="1:16" ht="18" customHeight="1">
      <c r="A17" s="51" t="s">
        <v>19</v>
      </c>
      <c r="B17" s="36">
        <v>4993.913911999999</v>
      </c>
      <c r="C17" s="52">
        <f t="shared" si="0"/>
        <v>1.0165237650621228</v>
      </c>
      <c r="D17" s="52">
        <f t="shared" si="1"/>
        <v>13.120700364892201</v>
      </c>
      <c r="E17" s="52"/>
      <c r="F17" s="36">
        <f>'[4]prog rectif 2010'!V28</f>
        <v>19073.9</v>
      </c>
      <c r="G17" s="52">
        <f t="shared" si="2"/>
        <v>3.539301970433295</v>
      </c>
      <c r="H17" s="52">
        <f t="shared" si="3"/>
        <v>11.296565113129118</v>
      </c>
      <c r="I17" s="52"/>
      <c r="J17" s="52">
        <v>4518.323053000001</v>
      </c>
      <c r="K17" s="52">
        <f t="shared" si="4"/>
        <v>0.8384079650484214</v>
      </c>
      <c r="L17" s="52">
        <f t="shared" si="5"/>
        <v>12.036451173352699</v>
      </c>
      <c r="M17" s="52"/>
      <c r="N17" s="52">
        <f t="shared" si="6"/>
        <v>-475.5908589999981</v>
      </c>
      <c r="O17" s="53">
        <f t="shared" si="7"/>
        <v>-0.0952340924134053</v>
      </c>
      <c r="P17" s="53"/>
    </row>
    <row r="18" spans="1:16" ht="30" customHeight="1">
      <c r="A18" s="54" t="s">
        <v>20</v>
      </c>
      <c r="B18" s="36">
        <v>364.414261</v>
      </c>
      <c r="C18" s="52">
        <f t="shared" si="0"/>
        <v>0.07417744141402237</v>
      </c>
      <c r="D18" s="52">
        <f t="shared" si="1"/>
        <v>0.9574394776380404</v>
      </c>
      <c r="E18" s="52"/>
      <c r="F18" s="55">
        <f>'[4]prog rectif 2010'!V31</f>
        <v>1377.6</v>
      </c>
      <c r="G18" s="52">
        <f t="shared" si="2"/>
        <v>0.25562377880081716</v>
      </c>
      <c r="H18" s="52">
        <f t="shared" si="3"/>
        <v>0.8158870550777066</v>
      </c>
      <c r="I18" s="52"/>
      <c r="J18" s="52">
        <v>266.225114</v>
      </c>
      <c r="K18" s="52">
        <f t="shared" si="4"/>
        <v>0.04940002152465037</v>
      </c>
      <c r="L18" s="52">
        <f t="shared" si="5"/>
        <v>0.7092024072191226</v>
      </c>
      <c r="M18" s="52"/>
      <c r="N18" s="52">
        <f t="shared" si="6"/>
        <v>-98.18914699999999</v>
      </c>
      <c r="O18" s="53">
        <f t="shared" si="7"/>
        <v>-0.26944375538585186</v>
      </c>
      <c r="P18" s="53"/>
    </row>
    <row r="19" spans="1:16" ht="24" customHeight="1">
      <c r="A19" s="49" t="s">
        <v>21</v>
      </c>
      <c r="B19" s="44">
        <f>'[4]martie2009cercetare'!R22</f>
        <v>1499.155329</v>
      </c>
      <c r="C19" s="52">
        <f t="shared" si="0"/>
        <v>0.30515684617352806</v>
      </c>
      <c r="D19" s="45">
        <f t="shared" si="1"/>
        <v>3.9387879364469893</v>
      </c>
      <c r="E19" s="45"/>
      <c r="F19" s="50">
        <f>'[4]prog rectif 2010'!V33</f>
        <v>4193.7</v>
      </c>
      <c r="G19" s="52">
        <f t="shared" si="2"/>
        <v>0.7781717778433414</v>
      </c>
      <c r="H19" s="45">
        <f t="shared" si="3"/>
        <v>2.483729342972836</v>
      </c>
      <c r="I19" s="45"/>
      <c r="J19" s="45">
        <f>'[4]martie 2010'!S26</f>
        <v>1661.0929999999998</v>
      </c>
      <c r="K19" s="45">
        <f t="shared" si="4"/>
        <v>0.3082279831588166</v>
      </c>
      <c r="L19" s="45">
        <f t="shared" si="5"/>
        <v>4.425018874120321</v>
      </c>
      <c r="M19" s="45"/>
      <c r="N19" s="45">
        <f t="shared" si="6"/>
        <v>161.9376709999999</v>
      </c>
      <c r="O19" s="46">
        <f t="shared" si="7"/>
        <v>0.10801927449907356</v>
      </c>
      <c r="P19" s="46"/>
    </row>
    <row r="20" spans="1:16" ht="23.25" customHeight="1">
      <c r="A20" s="56" t="s">
        <v>22</v>
      </c>
      <c r="B20" s="44">
        <f>B21+B22+B23+B24</f>
        <v>12401.863545600001</v>
      </c>
      <c r="C20" s="52">
        <f t="shared" si="0"/>
        <v>2.524430586371711</v>
      </c>
      <c r="D20" s="45">
        <f t="shared" si="1"/>
        <v>32.58388879253417</v>
      </c>
      <c r="E20" s="45"/>
      <c r="F20" s="57">
        <f>'[4]prog rectif 2010'!V35</f>
        <v>56736.799999999996</v>
      </c>
      <c r="G20" s="52">
        <f t="shared" si="2"/>
        <v>10.527929161633423</v>
      </c>
      <c r="H20" s="45">
        <f t="shared" si="3"/>
        <v>33.602512098238115</v>
      </c>
      <c r="I20" s="45"/>
      <c r="J20" s="44">
        <f>J21+J22+J23+J24</f>
        <v>11612.535972</v>
      </c>
      <c r="K20" s="45">
        <f t="shared" si="4"/>
        <v>2.1547911778622684</v>
      </c>
      <c r="L20" s="45">
        <f t="shared" si="5"/>
        <v>30.93486689336549</v>
      </c>
      <c r="M20" s="45"/>
      <c r="N20" s="45">
        <f t="shared" si="6"/>
        <v>-789.3275736000014</v>
      </c>
      <c r="O20" s="46">
        <f t="shared" si="7"/>
        <v>-0.06364588440259389</v>
      </c>
      <c r="P20" s="46"/>
    </row>
    <row r="21" spans="1:16" ht="20.25" customHeight="1">
      <c r="A21" s="51" t="s">
        <v>23</v>
      </c>
      <c r="B21" s="36">
        <v>8535.512029</v>
      </c>
      <c r="C21" s="52">
        <f t="shared" si="0"/>
        <v>1.7374249891659168</v>
      </c>
      <c r="D21" s="52">
        <f t="shared" si="1"/>
        <v>22.425676086312578</v>
      </c>
      <c r="E21" s="52"/>
      <c r="F21" s="36">
        <f>'[4]prog rectif 2010'!V38</f>
        <v>35548.8</v>
      </c>
      <c r="G21" s="52">
        <f t="shared" si="2"/>
        <v>6.5963404383235265</v>
      </c>
      <c r="H21" s="52">
        <f t="shared" si="3"/>
        <v>21.053865957858875</v>
      </c>
      <c r="I21" s="52"/>
      <c r="J21" s="52">
        <v>7556.92</v>
      </c>
      <c r="K21" s="52">
        <f t="shared" si="4"/>
        <v>1.4022419036697673</v>
      </c>
      <c r="L21" s="52">
        <f t="shared" si="5"/>
        <v>20.1310303698934</v>
      </c>
      <c r="M21" s="52"/>
      <c r="N21" s="52">
        <f t="shared" si="6"/>
        <v>-978.5920289999995</v>
      </c>
      <c r="O21" s="53">
        <f t="shared" si="7"/>
        <v>-0.11464948156304677</v>
      </c>
      <c r="P21" s="53"/>
    </row>
    <row r="22" spans="1:16" ht="18" customHeight="1">
      <c r="A22" s="51" t="s">
        <v>24</v>
      </c>
      <c r="B22" s="36">
        <v>3099.329745</v>
      </c>
      <c r="C22" s="52">
        <f t="shared" si="0"/>
        <v>0.6308763821470598</v>
      </c>
      <c r="D22" s="52">
        <f t="shared" si="1"/>
        <v>8.142987170529095</v>
      </c>
      <c r="E22" s="52"/>
      <c r="F22" s="36">
        <f>'[4]prog rectif 2010'!V40</f>
        <v>18369</v>
      </c>
      <c r="G22" s="52">
        <f t="shared" si="2"/>
        <v>3.408502608008283</v>
      </c>
      <c r="H22" s="52">
        <f t="shared" si="3"/>
        <v>10.8790863202108</v>
      </c>
      <c r="I22" s="52"/>
      <c r="J22" s="52">
        <v>3282.007</v>
      </c>
      <c r="K22" s="52">
        <f t="shared" si="4"/>
        <v>0.6090004583266069</v>
      </c>
      <c r="L22" s="52">
        <f t="shared" si="5"/>
        <v>8.743004106329394</v>
      </c>
      <c r="M22" s="52"/>
      <c r="N22" s="52">
        <f t="shared" si="6"/>
        <v>182.67725500000006</v>
      </c>
      <c r="O22" s="53">
        <f t="shared" si="7"/>
        <v>0.0589408904601727</v>
      </c>
      <c r="P22" s="53"/>
    </row>
    <row r="23" spans="1:16" s="60" customFormat="1" ht="23.25" customHeight="1">
      <c r="A23" s="58" t="s">
        <v>25</v>
      </c>
      <c r="B23" s="36">
        <v>12.903401599999999</v>
      </c>
      <c r="C23" s="52">
        <f t="shared" si="0"/>
        <v>0.0026265199215834267</v>
      </c>
      <c r="D23" s="52">
        <f t="shared" si="1"/>
        <v>0.03390159883906918</v>
      </c>
      <c r="E23" s="52"/>
      <c r="F23" s="59">
        <f>'[4]prog rectif 2010'!V42</f>
        <v>59.9</v>
      </c>
      <c r="G23" s="52">
        <f t="shared" si="2"/>
        <v>0.011114884110169098</v>
      </c>
      <c r="H23" s="52">
        <f t="shared" si="3"/>
        <v>0.035475925231674386</v>
      </c>
      <c r="I23" s="52"/>
      <c r="J23" s="52">
        <v>25.728355</v>
      </c>
      <c r="K23" s="52">
        <f t="shared" si="4"/>
        <v>0.004774084877634218</v>
      </c>
      <c r="L23" s="52">
        <f t="shared" si="5"/>
        <v>0.068538279599678</v>
      </c>
      <c r="M23" s="52"/>
      <c r="N23" s="52">
        <f t="shared" si="6"/>
        <v>12.824953400000002</v>
      </c>
      <c r="O23" s="53">
        <f t="shared" si="7"/>
        <v>0.9939203473291882</v>
      </c>
      <c r="P23" s="53"/>
    </row>
    <row r="24" spans="1:16" ht="42.75" customHeight="1">
      <c r="A24" s="58" t="s">
        <v>26</v>
      </c>
      <c r="B24" s="36">
        <v>754.11837</v>
      </c>
      <c r="C24" s="52">
        <f t="shared" si="0"/>
        <v>0.15350269513715065</v>
      </c>
      <c r="D24" s="52">
        <f t="shared" si="1"/>
        <v>1.9813239368534221</v>
      </c>
      <c r="E24" s="52"/>
      <c r="F24" s="59">
        <f>'[4]prog rectif 2010'!V46</f>
        <v>2759.1000000000004</v>
      </c>
      <c r="G24" s="52">
        <f t="shared" si="2"/>
        <v>0.511971231191445</v>
      </c>
      <c r="H24" s="52">
        <f t="shared" si="3"/>
        <v>1.6340838949367749</v>
      </c>
      <c r="I24" s="52"/>
      <c r="J24" s="52">
        <v>747.880617</v>
      </c>
      <c r="K24" s="52">
        <f t="shared" si="4"/>
        <v>0.1387747309882598</v>
      </c>
      <c r="L24" s="52">
        <f t="shared" si="5"/>
        <v>1.992294137543022</v>
      </c>
      <c r="M24" s="52"/>
      <c r="N24" s="52">
        <f t="shared" si="6"/>
        <v>-6.237752999999998</v>
      </c>
      <c r="O24" s="53">
        <f t="shared" si="7"/>
        <v>-0.008271583412031158</v>
      </c>
      <c r="P24" s="53"/>
    </row>
    <row r="25" spans="1:16" s="47" customFormat="1" ht="35.25" customHeight="1">
      <c r="A25" s="56" t="s">
        <v>27</v>
      </c>
      <c r="B25" s="44">
        <v>153.609691</v>
      </c>
      <c r="C25" s="45">
        <f t="shared" si="0"/>
        <v>0.03126763981055774</v>
      </c>
      <c r="D25" s="45">
        <f t="shared" si="1"/>
        <v>0.4035845960243054</v>
      </c>
      <c r="E25" s="45"/>
      <c r="F25" s="57">
        <f>'[4]prog rectif 2010'!V49</f>
        <v>710.5</v>
      </c>
      <c r="G25" s="45">
        <f t="shared" si="2"/>
        <v>0.1318384834770475</v>
      </c>
      <c r="H25" s="45">
        <f t="shared" si="3"/>
        <v>0.42079540696334977</v>
      </c>
      <c r="I25" s="45"/>
      <c r="J25" s="45">
        <v>125.096</v>
      </c>
      <c r="K25" s="45">
        <f t="shared" si="4"/>
        <v>0.02321247984383495</v>
      </c>
      <c r="L25" s="45">
        <f t="shared" si="5"/>
        <v>0.3332457370399825</v>
      </c>
      <c r="M25" s="45"/>
      <c r="N25" s="45">
        <f t="shared" si="6"/>
        <v>-28.513690999999994</v>
      </c>
      <c r="O25" s="46">
        <f t="shared" si="7"/>
        <v>-0.1856242976232534</v>
      </c>
      <c r="P25" s="46"/>
    </row>
    <row r="26" spans="1:16" s="47" customFormat="1" ht="17.25" customHeight="1">
      <c r="A26" s="61" t="s">
        <v>28</v>
      </c>
      <c r="B26" s="44">
        <v>156.40308499999998</v>
      </c>
      <c r="C26" s="45">
        <f t="shared" si="0"/>
        <v>0.03183624220063072</v>
      </c>
      <c r="D26" s="45">
        <f t="shared" si="1"/>
        <v>0.410923786551202</v>
      </c>
      <c r="E26" s="45"/>
      <c r="F26" s="45">
        <f>'[4]prog rectif 2010'!V51</f>
        <v>416.6</v>
      </c>
      <c r="G26" s="45">
        <f t="shared" si="2"/>
        <v>0.07730318397823784</v>
      </c>
      <c r="H26" s="45">
        <f t="shared" si="3"/>
        <v>0.2467323948500092</v>
      </c>
      <c r="I26" s="45"/>
      <c r="J26" s="45">
        <v>125.833</v>
      </c>
      <c r="K26" s="45">
        <f t="shared" si="4"/>
        <v>0.023349235596576097</v>
      </c>
      <c r="L26" s="45">
        <f t="shared" si="5"/>
        <v>0.33520904608422425</v>
      </c>
      <c r="M26" s="45"/>
      <c r="N26" s="45">
        <f t="shared" si="6"/>
        <v>-30.570084999999978</v>
      </c>
      <c r="O26" s="46">
        <f t="shared" si="7"/>
        <v>-0.1954570461317945</v>
      </c>
      <c r="P26" s="46"/>
    </row>
    <row r="27" spans="1:16" s="47" customFormat="1" ht="18" customHeight="1">
      <c r="A27" s="62" t="s">
        <v>29</v>
      </c>
      <c r="B27" s="44">
        <v>12145.350732</v>
      </c>
      <c r="C27" s="45">
        <f t="shared" si="0"/>
        <v>2.4722167565656377</v>
      </c>
      <c r="D27" s="45">
        <f t="shared" si="1"/>
        <v>31.90994290033252</v>
      </c>
      <c r="E27" s="45"/>
      <c r="F27" s="63">
        <f>'[4]prog rectif 2010'!V53</f>
        <v>49772.6</v>
      </c>
      <c r="G27" s="45">
        <f t="shared" si="2"/>
        <v>9.235670799028421</v>
      </c>
      <c r="H27" s="45">
        <f t="shared" si="3"/>
        <v>29.477947181736834</v>
      </c>
      <c r="I27" s="45"/>
      <c r="J27" s="45">
        <v>11513.464618999998</v>
      </c>
      <c r="K27" s="45">
        <f t="shared" si="4"/>
        <v>2.136407762048701</v>
      </c>
      <c r="L27" s="45">
        <f t="shared" si="5"/>
        <v>30.67094873411153</v>
      </c>
      <c r="M27" s="45"/>
      <c r="N27" s="45">
        <f t="shared" si="6"/>
        <v>-631.8861130000023</v>
      </c>
      <c r="O27" s="46">
        <f t="shared" si="7"/>
        <v>-0.05202699592158655</v>
      </c>
      <c r="P27" s="46"/>
    </row>
    <row r="28" spans="1:16" s="47" customFormat="1" ht="18.75" customHeight="1">
      <c r="A28" s="64" t="s">
        <v>30</v>
      </c>
      <c r="B28" s="44">
        <v>3353.7662559999985</v>
      </c>
      <c r="C28" s="45">
        <f t="shared" si="0"/>
        <v>0.6826675753251189</v>
      </c>
      <c r="D28" s="45">
        <f t="shared" si="1"/>
        <v>8.811477913771121</v>
      </c>
      <c r="E28" s="45"/>
      <c r="F28" s="45">
        <f>'[4]prog rectif 2010'!V55</f>
        <v>17439.300000000003</v>
      </c>
      <c r="G28" s="45">
        <f t="shared" si="2"/>
        <v>3.235989957637262</v>
      </c>
      <c r="H28" s="45">
        <f t="shared" si="3"/>
        <v>10.328469163484796</v>
      </c>
      <c r="I28" s="45"/>
      <c r="J28" s="45">
        <v>4049.2589616666664</v>
      </c>
      <c r="K28" s="45">
        <f t="shared" si="4"/>
        <v>0.7513696843236837</v>
      </c>
      <c r="L28" s="45">
        <f t="shared" si="5"/>
        <v>10.786901956468332</v>
      </c>
      <c r="M28" s="45"/>
      <c r="N28" s="45">
        <f t="shared" si="6"/>
        <v>695.4927056666679</v>
      </c>
      <c r="O28" s="46">
        <f t="shared" si="7"/>
        <v>0.20737661857692324</v>
      </c>
      <c r="P28" s="46"/>
    </row>
    <row r="29" spans="1:16" s="47" customFormat="1" ht="24.75" customHeight="1" hidden="1">
      <c r="A29" s="65" t="s">
        <v>31</v>
      </c>
      <c r="B29" s="44">
        <v>0</v>
      </c>
      <c r="C29" s="45">
        <f t="shared" si="0"/>
        <v>0</v>
      </c>
      <c r="D29" s="45">
        <f t="shared" si="1"/>
        <v>0</v>
      </c>
      <c r="E29" s="45"/>
      <c r="F29" s="66">
        <f>'[4]prog rectif 2010'!V57</f>
        <v>0</v>
      </c>
      <c r="G29" s="45">
        <f t="shared" si="2"/>
        <v>0</v>
      </c>
      <c r="H29" s="45">
        <f t="shared" si="3"/>
        <v>0</v>
      </c>
      <c r="I29" s="45"/>
      <c r="J29" s="45" t="e">
        <v>#REF!</v>
      </c>
      <c r="K29" s="45" t="e">
        <f t="shared" si="4"/>
        <v>#REF!</v>
      </c>
      <c r="L29" s="45" t="e">
        <f t="shared" si="5"/>
        <v>#REF!</v>
      </c>
      <c r="M29" s="45"/>
      <c r="N29" s="45" t="e">
        <f t="shared" si="6"/>
        <v>#REF!</v>
      </c>
      <c r="O29" s="46" t="e">
        <f t="shared" si="7"/>
        <v>#REF!</v>
      </c>
      <c r="P29" s="46"/>
    </row>
    <row r="30" spans="1:16" s="47" customFormat="1" ht="19.5" customHeight="1">
      <c r="A30" s="67" t="s">
        <v>32</v>
      </c>
      <c r="B30" s="44">
        <v>121.77692400000001</v>
      </c>
      <c r="C30" s="45">
        <f t="shared" si="0"/>
        <v>0.024787999846114298</v>
      </c>
      <c r="D30" s="45">
        <f t="shared" si="1"/>
        <v>0.31994915397377205</v>
      </c>
      <c r="E30" s="45"/>
      <c r="F30" s="44">
        <f>'[4]prog rectif 2010'!V59</f>
        <v>497.4</v>
      </c>
      <c r="G30" s="45">
        <f t="shared" si="2"/>
        <v>0.09229621630046927</v>
      </c>
      <c r="H30" s="45">
        <f t="shared" si="3"/>
        <v>0.2945863974997469</v>
      </c>
      <c r="I30" s="45"/>
      <c r="J30" s="45">
        <v>89.640514</v>
      </c>
      <c r="K30" s="45">
        <f t="shared" si="4"/>
        <v>0.016633454502270294</v>
      </c>
      <c r="L30" s="45">
        <f t="shared" si="5"/>
        <v>0.23879515857080058</v>
      </c>
      <c r="M30" s="45"/>
      <c r="N30" s="45">
        <f t="shared" si="6"/>
        <v>-32.13641000000001</v>
      </c>
      <c r="O30" s="46">
        <f t="shared" si="7"/>
        <v>-0.2638957278966909</v>
      </c>
      <c r="P30" s="46"/>
    </row>
    <row r="31" spans="1:16" s="47" customFormat="1" ht="18" customHeight="1">
      <c r="A31" s="67" t="s">
        <v>33</v>
      </c>
      <c r="B31" s="44">
        <v>856.9159999999999</v>
      </c>
      <c r="C31" s="45">
        <f t="shared" si="0"/>
        <v>0.17442741184801872</v>
      </c>
      <c r="D31" s="45">
        <f t="shared" si="1"/>
        <v>2.251408068301912</v>
      </c>
      <c r="E31" s="45"/>
      <c r="F31" s="44">
        <f>'[4]prog rectif 2010'!V61</f>
        <v>3415</v>
      </c>
      <c r="G31" s="45">
        <f t="shared" si="2"/>
        <v>0.633678284411143</v>
      </c>
      <c r="H31" s="45">
        <f t="shared" si="3"/>
        <v>2.0225423149610693</v>
      </c>
      <c r="I31" s="45"/>
      <c r="J31" s="45">
        <v>715.7829999999999</v>
      </c>
      <c r="K31" s="45">
        <f t="shared" si="4"/>
        <v>0.13281878285524484</v>
      </c>
      <c r="L31" s="45">
        <f t="shared" si="5"/>
        <v>1.9067886534796457</v>
      </c>
      <c r="M31" s="45"/>
      <c r="N31" s="45">
        <f t="shared" si="6"/>
        <v>-141.13300000000004</v>
      </c>
      <c r="O31" s="46">
        <f t="shared" si="7"/>
        <v>-0.16469875693766955</v>
      </c>
      <c r="P31" s="46"/>
    </row>
    <row r="32" spans="1:16" s="47" customFormat="1" ht="30" customHeight="1">
      <c r="A32" s="68" t="s">
        <v>34</v>
      </c>
      <c r="B32" s="44"/>
      <c r="C32" s="45">
        <f t="shared" si="0"/>
        <v>0</v>
      </c>
      <c r="D32" s="45">
        <f t="shared" si="1"/>
        <v>0</v>
      </c>
      <c r="E32" s="45"/>
      <c r="F32" s="69">
        <f>'[4]prog rectif 2010'!V62</f>
        <v>3624.9</v>
      </c>
      <c r="G32" s="45">
        <f t="shared" si="2"/>
        <v>0.6726267681294151</v>
      </c>
      <c r="H32" s="45">
        <f t="shared" si="3"/>
        <v>2.14685611639894</v>
      </c>
      <c r="I32" s="45"/>
      <c r="J32" s="45">
        <v>586.45851</v>
      </c>
      <c r="K32" s="45">
        <f t="shared" si="4"/>
        <v>0.10882167569403081</v>
      </c>
      <c r="L32" s="45">
        <f t="shared" si="5"/>
        <v>1.5622785573345268</v>
      </c>
      <c r="M32" s="45"/>
      <c r="N32" s="45">
        <f t="shared" si="6"/>
        <v>586.45851</v>
      </c>
      <c r="O32" s="70"/>
      <c r="P32" s="46"/>
    </row>
    <row r="33" spans="1:16" s="47" customFormat="1" ht="17.25" customHeight="1">
      <c r="A33" s="67" t="s">
        <v>35</v>
      </c>
      <c r="B33" s="44">
        <v>5.998262999999996</v>
      </c>
      <c r="C33" s="45">
        <f t="shared" si="0"/>
        <v>0.0012209615536105424</v>
      </c>
      <c r="D33" s="45">
        <f t="shared" si="1"/>
        <v>0.015759465004734217</v>
      </c>
      <c r="E33" s="45"/>
      <c r="F33" s="44">
        <f>'[4]prog rectif 2010'!V63</f>
        <v>0</v>
      </c>
      <c r="G33" s="45">
        <f t="shared" si="2"/>
        <v>0</v>
      </c>
      <c r="H33" s="45">
        <f t="shared" si="3"/>
        <v>0</v>
      </c>
      <c r="I33" s="45"/>
      <c r="J33" s="45">
        <v>31.594</v>
      </c>
      <c r="K33" s="45">
        <f t="shared" si="4"/>
        <v>0.005862498306789358</v>
      </c>
      <c r="L33" s="45">
        <f t="shared" si="5"/>
        <v>0.08416388866183737</v>
      </c>
      <c r="M33" s="45"/>
      <c r="N33" s="45">
        <f t="shared" si="6"/>
        <v>25.595737000000007</v>
      </c>
      <c r="O33" s="46">
        <f>J33/B33-1</f>
        <v>4.267191518611308</v>
      </c>
      <c r="P33" s="46"/>
    </row>
    <row r="34" spans="1:16" ht="12.75" customHeight="1">
      <c r="A34" s="71"/>
      <c r="B34" s="36"/>
      <c r="C34" s="52">
        <f t="shared" si="0"/>
        <v>0</v>
      </c>
      <c r="D34" s="52">
        <f t="shared" si="1"/>
        <v>0</v>
      </c>
      <c r="E34" s="52"/>
      <c r="F34" s="55">
        <f>'[4]prog rectif 2010'!V64</f>
        <v>0</v>
      </c>
      <c r="G34" s="52">
        <f t="shared" si="2"/>
        <v>0</v>
      </c>
      <c r="H34" s="52">
        <f t="shared" si="3"/>
        <v>0</v>
      </c>
      <c r="I34" s="52"/>
      <c r="J34" s="52"/>
      <c r="K34" s="52">
        <f t="shared" si="4"/>
        <v>0</v>
      </c>
      <c r="L34" s="52">
        <f t="shared" si="5"/>
        <v>0</v>
      </c>
      <c r="M34" s="52"/>
      <c r="N34" s="52">
        <f t="shared" si="6"/>
        <v>0</v>
      </c>
      <c r="O34" s="46"/>
      <c r="P34" s="46"/>
    </row>
    <row r="35" spans="1:16" ht="20.25" customHeight="1">
      <c r="A35" s="67" t="s">
        <v>36</v>
      </c>
      <c r="B35" s="72">
        <v>-124.300339</v>
      </c>
      <c r="C35" s="73">
        <f t="shared" si="0"/>
        <v>-0.02530164733019496</v>
      </c>
      <c r="D35" s="73">
        <f t="shared" si="1"/>
        <v>-0.32657901838367226</v>
      </c>
      <c r="E35" s="73"/>
      <c r="F35" s="72">
        <f>'[4]prog rectif 2010'!V65</f>
        <v>0</v>
      </c>
      <c r="G35" s="73">
        <f t="shared" si="2"/>
        <v>0</v>
      </c>
      <c r="H35" s="73">
        <f t="shared" si="3"/>
        <v>0</v>
      </c>
      <c r="I35" s="73"/>
      <c r="J35" s="73">
        <v>-79.726</v>
      </c>
      <c r="K35" s="73">
        <f t="shared" si="4"/>
        <v>-0.01479374374903742</v>
      </c>
      <c r="L35" s="73">
        <f t="shared" si="5"/>
        <v>-0.21238368637885818</v>
      </c>
      <c r="M35" s="73"/>
      <c r="N35" s="73">
        <f t="shared" si="6"/>
        <v>44.574338999999995</v>
      </c>
      <c r="O35" s="74"/>
      <c r="P35" s="75"/>
    </row>
    <row r="36" spans="1:16" ht="12" customHeight="1">
      <c r="A36" s="43"/>
      <c r="B36" s="44"/>
      <c r="C36" s="44"/>
      <c r="D36" s="44"/>
      <c r="E36" s="44"/>
      <c r="F36" s="44"/>
      <c r="G36" s="45"/>
      <c r="H36" s="45"/>
      <c r="I36" s="45"/>
      <c r="J36" s="63"/>
      <c r="K36" s="45"/>
      <c r="L36" s="45"/>
      <c r="M36" s="45"/>
      <c r="N36" s="45"/>
      <c r="O36" s="76"/>
      <c r="P36" s="76"/>
    </row>
    <row r="37" spans="1:16" ht="23.25" customHeight="1">
      <c r="A37" s="77"/>
      <c r="B37" s="44"/>
      <c r="C37" s="44"/>
      <c r="D37" s="44"/>
      <c r="E37" s="44"/>
      <c r="F37" s="44"/>
      <c r="G37" s="45"/>
      <c r="H37" s="45"/>
      <c r="I37" s="45"/>
      <c r="J37" s="63"/>
      <c r="K37" s="45"/>
      <c r="L37" s="45"/>
      <c r="M37" s="45"/>
      <c r="N37" s="45"/>
      <c r="O37" s="76"/>
      <c r="P37" s="76"/>
    </row>
    <row r="38" spans="1:16" ht="38.25" customHeight="1" hidden="1" thickBot="1">
      <c r="A38" s="78" t="s">
        <v>37</v>
      </c>
      <c r="B38" s="79"/>
      <c r="C38" s="79"/>
      <c r="D38" s="79"/>
      <c r="E38" s="79"/>
      <c r="F38" s="79"/>
      <c r="G38" s="80"/>
      <c r="H38" s="80"/>
      <c r="I38" s="80"/>
      <c r="J38" s="81"/>
      <c r="K38" s="80"/>
      <c r="L38" s="80"/>
      <c r="M38" s="80"/>
      <c r="N38" s="80"/>
      <c r="O38" s="82"/>
      <c r="P38" s="82"/>
    </row>
    <row r="39" spans="1:16" s="47" customFormat="1" ht="33" customHeight="1">
      <c r="A39" s="39" t="s">
        <v>38</v>
      </c>
      <c r="B39" s="83">
        <f>B40+B53+B57+B60</f>
        <v>45986.61167410001</v>
      </c>
      <c r="C39" s="41">
        <f aca="true" t="shared" si="8" ref="C39:C60">B39/$B$10*100</f>
        <v>9.360690725780763</v>
      </c>
      <c r="D39" s="41">
        <f aca="true" t="shared" si="9" ref="D39:D60">B39/B$39*100</f>
        <v>100</v>
      </c>
      <c r="E39" s="41"/>
      <c r="F39" s="40">
        <f>'[4]prog rectif 2010'!V66</f>
        <v>200753.88</v>
      </c>
      <c r="G39" s="41">
        <f aca="true" t="shared" si="10" ref="G39:G47">F39/$J$10*100</f>
        <v>37.25135410462094</v>
      </c>
      <c r="H39" s="41">
        <f aca="true" t="shared" si="11" ref="H39:H60">F39/F$39*100</f>
        <v>100</v>
      </c>
      <c r="I39" s="41"/>
      <c r="J39" s="83">
        <f>J40+J53+J57+J60+J61</f>
        <v>45757.453087500005</v>
      </c>
      <c r="K39" s="41">
        <f aca="true" t="shared" si="12" ref="K39:K62">J39/$J$10*100</f>
        <v>8.490630855493517</v>
      </c>
      <c r="L39" s="41">
        <f aca="true" t="shared" si="13" ref="L39:L62">J39/J$39*100</f>
        <v>100</v>
      </c>
      <c r="M39" s="41"/>
      <c r="N39" s="41">
        <f aca="true" t="shared" si="14" ref="N39:N62">J39-B39</f>
        <v>-229.1585866000023</v>
      </c>
      <c r="O39" s="42">
        <f aca="true" t="shared" si="15" ref="O39:O51">J39/B39-1</f>
        <v>-0.004983158755509365</v>
      </c>
      <c r="P39" s="42"/>
    </row>
    <row r="40" spans="1:16" s="47" customFormat="1" ht="19.5" customHeight="1">
      <c r="A40" s="84" t="s">
        <v>39</v>
      </c>
      <c r="B40" s="63">
        <f>B41+B42+B43+B44+B45+B51</f>
        <v>42346.193852100005</v>
      </c>
      <c r="C40" s="45">
        <f t="shared" si="8"/>
        <v>8.619674501627097</v>
      </c>
      <c r="D40" s="45">
        <f t="shared" si="9"/>
        <v>92.08374418233053</v>
      </c>
      <c r="E40" s="45"/>
      <c r="F40" s="45">
        <f>'[4]prog rectif 2010'!V68</f>
        <v>180282.41999999998</v>
      </c>
      <c r="G40" s="45">
        <f t="shared" si="10"/>
        <v>33.452724631065635</v>
      </c>
      <c r="H40" s="45">
        <f t="shared" si="11"/>
        <v>89.80270767369475</v>
      </c>
      <c r="I40" s="45"/>
      <c r="J40" s="63">
        <f>J41+J42+J43+J44+J45+J51</f>
        <v>43456.4829385</v>
      </c>
      <c r="K40" s="45">
        <f t="shared" si="12"/>
        <v>8.063668976577096</v>
      </c>
      <c r="L40" s="45">
        <f t="shared" si="13"/>
        <v>94.97137625951348</v>
      </c>
      <c r="M40" s="45"/>
      <c r="N40" s="45">
        <f t="shared" si="14"/>
        <v>1110.2890863999928</v>
      </c>
      <c r="O40" s="46">
        <f t="shared" si="15"/>
        <v>0.026219336034729146</v>
      </c>
      <c r="P40" s="46"/>
    </row>
    <row r="41" spans="1:16" ht="19.5" customHeight="1">
      <c r="A41" s="85" t="s">
        <v>40</v>
      </c>
      <c r="B41" s="73">
        <v>12790.0834541</v>
      </c>
      <c r="C41" s="73">
        <f t="shared" si="8"/>
        <v>2.6034537273418055</v>
      </c>
      <c r="D41" s="73">
        <f t="shared" si="9"/>
        <v>27.812624127955633</v>
      </c>
      <c r="E41" s="73"/>
      <c r="F41" s="73">
        <f>'[4]prog rectif 2010'!V70</f>
        <v>45657.44000000002</v>
      </c>
      <c r="G41" s="73">
        <f t="shared" si="10"/>
        <v>8.472072693939886</v>
      </c>
      <c r="H41" s="73">
        <f t="shared" si="11"/>
        <v>22.742992563829908</v>
      </c>
      <c r="I41" s="73"/>
      <c r="J41" s="86">
        <f>'[4]martie 2010'!S47</f>
        <v>11683.278953</v>
      </c>
      <c r="K41" s="73">
        <f t="shared" si="12"/>
        <v>2.167918056583852</v>
      </c>
      <c r="L41" s="73">
        <f t="shared" si="13"/>
        <v>25.533062189144506</v>
      </c>
      <c r="M41" s="73"/>
      <c r="N41" s="73">
        <f t="shared" si="14"/>
        <v>-1106.8045011000013</v>
      </c>
      <c r="O41" s="70">
        <f t="shared" si="15"/>
        <v>-0.08653614380797514</v>
      </c>
      <c r="P41" s="87"/>
    </row>
    <row r="42" spans="1:16" ht="17.25" customHeight="1">
      <c r="A42" s="85" t="s">
        <v>41</v>
      </c>
      <c r="B42" s="73">
        <v>5799.362039</v>
      </c>
      <c r="C42" s="73">
        <f t="shared" si="8"/>
        <v>1.1804747616247315</v>
      </c>
      <c r="D42" s="73">
        <f t="shared" si="9"/>
        <v>12.610979213035264</v>
      </c>
      <c r="E42" s="73"/>
      <c r="F42" s="73">
        <f>'[4]prog rectif 2010'!V72</f>
        <v>27565.299999999992</v>
      </c>
      <c r="G42" s="73">
        <f t="shared" si="10"/>
        <v>5.114943488514927</v>
      </c>
      <c r="H42" s="73">
        <f t="shared" si="11"/>
        <v>13.73089277278227</v>
      </c>
      <c r="I42" s="73"/>
      <c r="J42" s="86">
        <f>'[4]martie 2010'!S48</f>
        <v>5774.311400000001</v>
      </c>
      <c r="K42" s="73">
        <f t="shared" si="12"/>
        <v>1.0714658101340284</v>
      </c>
      <c r="L42" s="73">
        <f t="shared" si="13"/>
        <v>12.619389870668796</v>
      </c>
      <c r="M42" s="73"/>
      <c r="N42" s="73">
        <f t="shared" si="14"/>
        <v>-25.050638999998228</v>
      </c>
      <c r="O42" s="70">
        <f t="shared" si="15"/>
        <v>-0.004319550811198836</v>
      </c>
      <c r="P42" s="87"/>
    </row>
    <row r="43" spans="1:16" ht="19.5" customHeight="1">
      <c r="A43" s="85" t="s">
        <v>42</v>
      </c>
      <c r="B43" s="73">
        <v>1229.148667</v>
      </c>
      <c r="C43" s="73">
        <f t="shared" si="8"/>
        <v>0.2501963095113783</v>
      </c>
      <c r="D43" s="73">
        <f t="shared" si="9"/>
        <v>2.672840251225261</v>
      </c>
      <c r="E43" s="73"/>
      <c r="F43" s="73">
        <f>'[4]prog rectif 2010'!V74</f>
        <v>9199.800000000001</v>
      </c>
      <c r="G43" s="73">
        <f t="shared" si="10"/>
        <v>1.7070903311641683</v>
      </c>
      <c r="H43" s="73">
        <f t="shared" si="11"/>
        <v>4.582626248618458</v>
      </c>
      <c r="I43" s="73"/>
      <c r="J43" s="86">
        <f>'[4]martie 2010'!S49</f>
        <v>1679.4123430000004</v>
      </c>
      <c r="K43" s="73">
        <f t="shared" si="12"/>
        <v>0.3116272715464534</v>
      </c>
      <c r="L43" s="73">
        <f t="shared" si="13"/>
        <v>3.6702487347548227</v>
      </c>
      <c r="M43" s="73"/>
      <c r="N43" s="73">
        <f t="shared" si="14"/>
        <v>450.2636760000005</v>
      </c>
      <c r="O43" s="70">
        <f t="shared" si="15"/>
        <v>0.3663215753216942</v>
      </c>
      <c r="P43" s="87"/>
    </row>
    <row r="44" spans="1:16" ht="19.5" customHeight="1">
      <c r="A44" s="85" t="s">
        <v>43</v>
      </c>
      <c r="B44" s="73">
        <v>2298.664411</v>
      </c>
      <c r="C44" s="73">
        <f t="shared" si="8"/>
        <v>0.46789893515569836</v>
      </c>
      <c r="D44" s="73">
        <f t="shared" si="9"/>
        <v>4.998551376844806</v>
      </c>
      <c r="E44" s="73"/>
      <c r="F44" s="73">
        <f>'[4]prog rectif 2010'!V76</f>
        <v>6251.8</v>
      </c>
      <c r="G44" s="73">
        <f t="shared" si="10"/>
        <v>1.1600673201995855</v>
      </c>
      <c r="H44" s="73">
        <f t="shared" si="11"/>
        <v>3.1141614797183497</v>
      </c>
      <c r="I44" s="73"/>
      <c r="J44" s="86">
        <f>'[4]martie 2010'!S50</f>
        <v>2298.68125</v>
      </c>
      <c r="K44" s="73">
        <f t="shared" si="12"/>
        <v>0.42653715692769023</v>
      </c>
      <c r="L44" s="73">
        <f t="shared" si="13"/>
        <v>5.023621497473496</v>
      </c>
      <c r="M44" s="73"/>
      <c r="N44" s="73">
        <f t="shared" si="14"/>
        <v>0.016838999999890802</v>
      </c>
      <c r="O44" s="70">
        <f t="shared" si="15"/>
        <v>7.3255582324627255E-06</v>
      </c>
      <c r="P44" s="87"/>
    </row>
    <row r="45" spans="1:16" s="47" customFormat="1" ht="19.5" customHeight="1">
      <c r="A45" s="85" t="s">
        <v>44</v>
      </c>
      <c r="B45" s="86">
        <f>B46+B47+B48+B49+B50</f>
        <v>20039.410123</v>
      </c>
      <c r="C45" s="73">
        <f t="shared" si="8"/>
        <v>4.079072444342126</v>
      </c>
      <c r="D45" s="73">
        <f t="shared" si="9"/>
        <v>43.57661804921875</v>
      </c>
      <c r="E45" s="73"/>
      <c r="F45" s="73">
        <f>'[4]prog rectif 2010'!V78</f>
        <v>88782.47999999998</v>
      </c>
      <c r="G45" s="73">
        <f t="shared" si="10"/>
        <v>16.4742400035627</v>
      </c>
      <c r="H45" s="73">
        <f t="shared" si="11"/>
        <v>44.22454001885293</v>
      </c>
      <c r="I45" s="73"/>
      <c r="J45" s="86">
        <f>J46+J47+J48+J49+J50</f>
        <v>21884.799315499997</v>
      </c>
      <c r="K45" s="73">
        <f t="shared" si="12"/>
        <v>4.060884944342078</v>
      </c>
      <c r="L45" s="73">
        <f t="shared" si="13"/>
        <v>47.82783533351526</v>
      </c>
      <c r="M45" s="73"/>
      <c r="N45" s="73">
        <f t="shared" si="14"/>
        <v>1845.3891924999953</v>
      </c>
      <c r="O45" s="70">
        <f t="shared" si="15"/>
        <v>0.09208799965533765</v>
      </c>
      <c r="P45" s="70"/>
    </row>
    <row r="46" spans="1:16" ht="31.5" customHeight="1">
      <c r="A46" s="88" t="s">
        <v>45</v>
      </c>
      <c r="B46" s="52">
        <v>281.48456899999974</v>
      </c>
      <c r="C46" s="52">
        <f t="shared" si="8"/>
        <v>0.05729689356462593</v>
      </c>
      <c r="D46" s="52">
        <f t="shared" si="9"/>
        <v>0.6121011284650351</v>
      </c>
      <c r="E46" s="52"/>
      <c r="F46" s="59">
        <f>'[4]prog rectif 2010'!V80</f>
        <v>463.1000000000022</v>
      </c>
      <c r="G46" s="52">
        <f t="shared" si="10"/>
        <v>0.08593159985675015</v>
      </c>
      <c r="H46" s="52">
        <f t="shared" si="11"/>
        <v>0.2306804730249807</v>
      </c>
      <c r="I46" s="52"/>
      <c r="J46" s="89">
        <v>78.03932999999961</v>
      </c>
      <c r="K46" s="52">
        <f t="shared" si="12"/>
        <v>0.014480769766030688</v>
      </c>
      <c r="L46" s="52">
        <f t="shared" si="13"/>
        <v>0.17054998636127838</v>
      </c>
      <c r="M46" s="52"/>
      <c r="N46" s="52">
        <f t="shared" si="14"/>
        <v>-203.44523900000013</v>
      </c>
      <c r="O46" s="53">
        <f t="shared" si="15"/>
        <v>-0.7227580528579537</v>
      </c>
      <c r="P46" s="87"/>
    </row>
    <row r="47" spans="1:16" ht="15.75" customHeight="1">
      <c r="A47" s="90" t="s">
        <v>46</v>
      </c>
      <c r="B47" s="91">
        <v>3841.858456</v>
      </c>
      <c r="C47" s="91">
        <f t="shared" si="8"/>
        <v>0.7820199729804383</v>
      </c>
      <c r="D47" s="91">
        <f t="shared" si="9"/>
        <v>8.354297731754311</v>
      </c>
      <c r="E47" s="91"/>
      <c r="F47" s="91">
        <f>'[4]prog rectif 2010'!V82</f>
        <v>15646.28</v>
      </c>
      <c r="G47" s="91">
        <f t="shared" si="10"/>
        <v>2.9032819525084568</v>
      </c>
      <c r="H47" s="91">
        <f t="shared" si="11"/>
        <v>7.793762192790496</v>
      </c>
      <c r="I47" s="91"/>
      <c r="J47" s="92">
        <v>3316.2709454999995</v>
      </c>
      <c r="K47" s="91">
        <f t="shared" si="12"/>
        <v>0.6153583845935459</v>
      </c>
      <c r="L47" s="91">
        <f t="shared" si="13"/>
        <v>7.247498979365038</v>
      </c>
      <c r="M47" s="91"/>
      <c r="N47" s="91">
        <f t="shared" si="14"/>
        <v>-525.5875105000005</v>
      </c>
      <c r="O47" s="87">
        <f t="shared" si="15"/>
        <v>-0.13680553735111378</v>
      </c>
      <c r="P47" s="87"/>
    </row>
    <row r="48" spans="1:16" ht="28.5" customHeight="1">
      <c r="A48" s="88" t="s">
        <v>47</v>
      </c>
      <c r="B48" s="52">
        <v>99.29300800000001</v>
      </c>
      <c r="C48" s="52">
        <f t="shared" si="8"/>
        <v>0.02021134206858621</v>
      </c>
      <c r="D48" s="45">
        <f t="shared" si="9"/>
        <v>0.21591720804236283</v>
      </c>
      <c r="E48" s="45"/>
      <c r="F48" s="59">
        <f>'[4]prog rectif 2010'!V83</f>
        <v>5273.199999999999</v>
      </c>
      <c r="G48" s="52"/>
      <c r="H48" s="45">
        <f t="shared" si="11"/>
        <v>2.6266989210868545</v>
      </c>
      <c r="I48" s="45"/>
      <c r="J48" s="89">
        <v>602.3005039999999</v>
      </c>
      <c r="K48" s="89">
        <f t="shared" si="12"/>
        <v>0.11176127381396393</v>
      </c>
      <c r="L48" s="52">
        <f t="shared" si="13"/>
        <v>1.3162893984685875</v>
      </c>
      <c r="M48" s="52"/>
      <c r="N48" s="52">
        <f t="shared" si="14"/>
        <v>503.00749599999995</v>
      </c>
      <c r="O48" s="53">
        <f t="shared" si="15"/>
        <v>5.065890399855746</v>
      </c>
      <c r="P48" s="87"/>
    </row>
    <row r="49" spans="1:16" ht="17.25" customHeight="1">
      <c r="A49" s="90" t="s">
        <v>48</v>
      </c>
      <c r="B49" s="91">
        <v>15083.697041000001</v>
      </c>
      <c r="C49" s="91">
        <f t="shared" si="8"/>
        <v>3.07032455452022</v>
      </c>
      <c r="D49" s="91">
        <f t="shared" si="9"/>
        <v>32.80019225572831</v>
      </c>
      <c r="E49" s="91"/>
      <c r="F49" s="91">
        <f>'[4]prog rectif 2010'!V84</f>
        <v>64864.9</v>
      </c>
      <c r="G49" s="91">
        <f aca="true" t="shared" si="16" ref="G49:G60">F49/$J$10*100</f>
        <v>12.036157701464232</v>
      </c>
      <c r="H49" s="91">
        <f t="shared" si="11"/>
        <v>32.310658204962216</v>
      </c>
      <c r="I49" s="91"/>
      <c r="J49" s="92">
        <v>17435.082484</v>
      </c>
      <c r="K49" s="91">
        <f t="shared" si="12"/>
        <v>3.235207366626029</v>
      </c>
      <c r="L49" s="91">
        <f t="shared" si="13"/>
        <v>38.10326254535986</v>
      </c>
      <c r="M49" s="91"/>
      <c r="N49" s="91">
        <f t="shared" si="14"/>
        <v>2351.3854429999974</v>
      </c>
      <c r="O49" s="87">
        <f t="shared" si="15"/>
        <v>0.1558891985571269</v>
      </c>
      <c r="P49" s="87"/>
    </row>
    <row r="50" spans="1:16" ht="19.5" customHeight="1">
      <c r="A50" s="93" t="s">
        <v>49</v>
      </c>
      <c r="B50" s="52">
        <v>733.077049</v>
      </c>
      <c r="C50" s="52">
        <f t="shared" si="8"/>
        <v>0.14921968120825518</v>
      </c>
      <c r="D50" s="52">
        <f t="shared" si="9"/>
        <v>1.5941097252287328</v>
      </c>
      <c r="E50" s="52"/>
      <c r="F50" s="52">
        <f>'[4]prog rectif 2010'!V86</f>
        <v>2534.9999999999995</v>
      </c>
      <c r="G50" s="52">
        <f t="shared" si="16"/>
        <v>0.47038783337693924</v>
      </c>
      <c r="H50" s="52">
        <f t="shared" si="11"/>
        <v>1.2627402269883898</v>
      </c>
      <c r="I50" s="52"/>
      <c r="J50" s="89">
        <v>453.106052</v>
      </c>
      <c r="K50" s="52">
        <f t="shared" si="12"/>
        <v>0.0840771495425084</v>
      </c>
      <c r="L50" s="52">
        <f t="shared" si="13"/>
        <v>0.9902344239604963</v>
      </c>
      <c r="M50" s="52"/>
      <c r="N50" s="52">
        <f t="shared" si="14"/>
        <v>-279.970997</v>
      </c>
      <c r="O50" s="53">
        <f t="shared" si="15"/>
        <v>-0.3819121023934825</v>
      </c>
      <c r="P50" s="87"/>
    </row>
    <row r="51" spans="1:16" ht="31.5" customHeight="1">
      <c r="A51" s="94" t="s">
        <v>50</v>
      </c>
      <c r="B51" s="117">
        <v>189.52515800000003</v>
      </c>
      <c r="C51" s="91">
        <f t="shared" si="8"/>
        <v>0.03857832365135769</v>
      </c>
      <c r="D51" s="73">
        <f t="shared" si="9"/>
        <v>0.41213116405082306</v>
      </c>
      <c r="E51" s="73"/>
      <c r="F51" s="95">
        <f>'[4]prog rectif 2010'!V90</f>
        <v>2624.8</v>
      </c>
      <c r="G51" s="91">
        <f t="shared" si="16"/>
        <v>0.48705088167565697</v>
      </c>
      <c r="H51" s="73">
        <f t="shared" si="11"/>
        <v>1.3074716164888072</v>
      </c>
      <c r="I51" s="73"/>
      <c r="J51" s="86">
        <v>135.999677</v>
      </c>
      <c r="K51" s="73">
        <f t="shared" si="12"/>
        <v>0.025235737042995487</v>
      </c>
      <c r="L51" s="73">
        <f t="shared" si="13"/>
        <v>0.29721863395660086</v>
      </c>
      <c r="M51" s="73"/>
      <c r="N51" s="73">
        <f t="shared" si="14"/>
        <v>-53.52548100000004</v>
      </c>
      <c r="O51" s="53">
        <f t="shared" si="15"/>
        <v>-0.282418870216692</v>
      </c>
      <c r="P51" s="70"/>
    </row>
    <row r="52" spans="1:16" ht="15" customHeight="1" hidden="1">
      <c r="A52" s="96" t="s">
        <v>51</v>
      </c>
      <c r="B52" s="91">
        <v>0.4</v>
      </c>
      <c r="C52" s="91">
        <f t="shared" si="8"/>
        <v>8.14210082892693E-05</v>
      </c>
      <c r="D52" s="73">
        <f t="shared" si="9"/>
        <v>0.0008698183785201181</v>
      </c>
      <c r="E52" s="73"/>
      <c r="F52" s="91">
        <f>'[4]prog rectif 2010'!V88</f>
        <v>200.8</v>
      </c>
      <c r="G52" s="91">
        <f t="shared" si="16"/>
        <v>0.03725991200871378</v>
      </c>
      <c r="H52" s="73">
        <f t="shared" si="11"/>
        <v>0.10002297340405077</v>
      </c>
      <c r="I52" s="73"/>
      <c r="J52" s="92"/>
      <c r="K52" s="91">
        <f t="shared" si="12"/>
        <v>0</v>
      </c>
      <c r="L52" s="73">
        <f t="shared" si="13"/>
        <v>0</v>
      </c>
      <c r="M52" s="73"/>
      <c r="N52" s="73">
        <f t="shared" si="14"/>
        <v>-0.4</v>
      </c>
      <c r="O52" s="70"/>
      <c r="P52" s="70"/>
    </row>
    <row r="53" spans="1:16" s="47" customFormat="1" ht="19.5" customHeight="1">
      <c r="A53" s="84" t="s">
        <v>52</v>
      </c>
      <c r="B53" s="73">
        <v>3866.446824</v>
      </c>
      <c r="C53" s="73">
        <f t="shared" si="8"/>
        <v>0.7870249972673073</v>
      </c>
      <c r="D53" s="73">
        <f t="shared" si="9"/>
        <v>8.40776626771485</v>
      </c>
      <c r="E53" s="73"/>
      <c r="F53" s="73">
        <f>'[4]prog rectif 2010'!V92</f>
        <v>20444.16</v>
      </c>
      <c r="G53" s="73">
        <f t="shared" si="16"/>
        <v>3.793563758426622</v>
      </c>
      <c r="H53" s="73">
        <f t="shared" si="11"/>
        <v>10.183693585399196</v>
      </c>
      <c r="I53" s="73"/>
      <c r="J53" s="86">
        <v>2456.7006440000005</v>
      </c>
      <c r="K53" s="73">
        <f t="shared" si="12"/>
        <v>0.45585881388043065</v>
      </c>
      <c r="L53" s="73">
        <f t="shared" si="13"/>
        <v>5.368962820771859</v>
      </c>
      <c r="M53" s="73"/>
      <c r="N53" s="73">
        <f t="shared" si="14"/>
        <v>-1409.7461799999996</v>
      </c>
      <c r="O53" s="70">
        <f>J53/B53-1</f>
        <v>-0.36461025954097015</v>
      </c>
      <c r="P53" s="70"/>
    </row>
    <row r="54" spans="1:16" ht="26.25" customHeight="1" hidden="1">
      <c r="A54" s="90" t="s">
        <v>53</v>
      </c>
      <c r="B54" s="91">
        <v>2222.8441546666663</v>
      </c>
      <c r="C54" s="91">
        <f t="shared" si="8"/>
        <v>0.4524655308571711</v>
      </c>
      <c r="D54" s="91">
        <f t="shared" si="9"/>
        <v>4.833676745787705</v>
      </c>
      <c r="E54" s="91"/>
      <c r="F54" s="91">
        <f>'[4]prog rectif 2010'!V94</f>
        <v>20444.16</v>
      </c>
      <c r="G54" s="91">
        <f t="shared" si="16"/>
        <v>3.793563758426622</v>
      </c>
      <c r="H54" s="91">
        <f t="shared" si="11"/>
        <v>10.183693585399196</v>
      </c>
      <c r="I54" s="91"/>
      <c r="J54" s="92" t="e">
        <v>#REF!</v>
      </c>
      <c r="K54" s="91" t="e">
        <f t="shared" si="12"/>
        <v>#REF!</v>
      </c>
      <c r="L54" s="91" t="e">
        <f t="shared" si="13"/>
        <v>#REF!</v>
      </c>
      <c r="M54" s="91"/>
      <c r="N54" s="73" t="e">
        <f t="shared" si="14"/>
        <v>#REF!</v>
      </c>
      <c r="O54" s="70" t="e">
        <f>J54/B54-1</f>
        <v>#REF!</v>
      </c>
      <c r="P54" s="70"/>
    </row>
    <row r="55" spans="1:16" ht="21" customHeight="1" hidden="1">
      <c r="A55" s="90" t="s">
        <v>54</v>
      </c>
      <c r="B55" s="91">
        <v>0</v>
      </c>
      <c r="C55" s="91">
        <f t="shared" si="8"/>
        <v>0</v>
      </c>
      <c r="D55" s="91">
        <f t="shared" si="9"/>
        <v>0</v>
      </c>
      <c r="E55" s="91"/>
      <c r="F55" s="91">
        <f>'[4]prog rectif 2010'!V95</f>
        <v>0</v>
      </c>
      <c r="G55" s="91">
        <f t="shared" si="16"/>
        <v>0</v>
      </c>
      <c r="H55" s="91">
        <f t="shared" si="11"/>
        <v>0</v>
      </c>
      <c r="I55" s="91"/>
      <c r="J55" s="92" t="e">
        <v>#REF!</v>
      </c>
      <c r="K55" s="91" t="e">
        <f t="shared" si="12"/>
        <v>#REF!</v>
      </c>
      <c r="L55" s="91" t="e">
        <f t="shared" si="13"/>
        <v>#REF!</v>
      </c>
      <c r="M55" s="91"/>
      <c r="N55" s="73" t="e">
        <f t="shared" si="14"/>
        <v>#REF!</v>
      </c>
      <c r="O55" s="70"/>
      <c r="P55" s="70"/>
    </row>
    <row r="56" spans="1:16" ht="24.75" customHeight="1" hidden="1">
      <c r="A56" s="97" t="s">
        <v>55</v>
      </c>
      <c r="B56" s="91" t="e">
        <v>#REF!</v>
      </c>
      <c r="C56" s="91" t="e">
        <f t="shared" si="8"/>
        <v>#REF!</v>
      </c>
      <c r="D56" s="73" t="e">
        <f t="shared" si="9"/>
        <v>#REF!</v>
      </c>
      <c r="E56" s="73"/>
      <c r="F56" s="91">
        <f>'[4]prog rectif 2010'!V96</f>
        <v>0</v>
      </c>
      <c r="G56" s="91">
        <f t="shared" si="16"/>
        <v>0</v>
      </c>
      <c r="H56" s="73">
        <f t="shared" si="11"/>
        <v>0</v>
      </c>
      <c r="I56" s="73"/>
      <c r="J56" s="92"/>
      <c r="K56" s="91">
        <f t="shared" si="12"/>
        <v>0</v>
      </c>
      <c r="L56" s="73">
        <f t="shared" si="13"/>
        <v>0</v>
      </c>
      <c r="M56" s="73"/>
      <c r="N56" s="73" t="e">
        <f t="shared" si="14"/>
        <v>#REF!</v>
      </c>
      <c r="O56" s="70"/>
      <c r="P56" s="70"/>
    </row>
    <row r="57" spans="1:16" ht="19.5" customHeight="1">
      <c r="A57" s="84" t="s">
        <v>35</v>
      </c>
      <c r="B57" s="73">
        <v>1.7277200000000903</v>
      </c>
      <c r="C57" s="73">
        <f t="shared" si="8"/>
        <v>0.00035168176110385925</v>
      </c>
      <c r="D57" s="73">
        <f t="shared" si="9"/>
        <v>0.0037570065223421424</v>
      </c>
      <c r="E57" s="73"/>
      <c r="F57" s="73">
        <f>'Sinteza - Anexa 2'!F58+'Sinteza - Anexa 2'!F59</f>
        <v>27.3</v>
      </c>
      <c r="G57" s="73">
        <f t="shared" si="16"/>
        <v>0.005065715128674731</v>
      </c>
      <c r="H57" s="73">
        <f t="shared" si="11"/>
        <v>0.013598740906028814</v>
      </c>
      <c r="I57" s="73"/>
      <c r="J57" s="86">
        <v>0.043739999999957035</v>
      </c>
      <c r="K57" s="73">
        <f t="shared" si="12"/>
        <v>8.116277645714838E-06</v>
      </c>
      <c r="L57" s="73">
        <f t="shared" si="13"/>
        <v>9.559098474365458E-05</v>
      </c>
      <c r="M57" s="73"/>
      <c r="N57" s="73">
        <f t="shared" si="14"/>
        <v>-1.6839800000001333</v>
      </c>
      <c r="O57" s="70">
        <f>J57/B57-1</f>
        <v>-0.9746833977728134</v>
      </c>
      <c r="P57" s="70"/>
    </row>
    <row r="58" spans="1:16" ht="24.75" customHeight="1" hidden="1">
      <c r="A58" s="98" t="s">
        <v>56</v>
      </c>
      <c r="B58" s="91">
        <v>0.39336333333333423</v>
      </c>
      <c r="C58" s="91">
        <f t="shared" si="8"/>
        <v>8.007009806007002E-05</v>
      </c>
      <c r="D58" s="91">
        <f t="shared" si="9"/>
        <v>0.0008553866419231737</v>
      </c>
      <c r="E58" s="91"/>
      <c r="F58" s="92">
        <f>'[4]prog rectif 2010'!V98</f>
        <v>27.3</v>
      </c>
      <c r="G58" s="91">
        <f t="shared" si="16"/>
        <v>0.005065715128674731</v>
      </c>
      <c r="H58" s="91">
        <f t="shared" si="11"/>
        <v>0.013598740906028814</v>
      </c>
      <c r="I58" s="91"/>
      <c r="J58" s="92" t="e">
        <v>#REF!</v>
      </c>
      <c r="K58" s="91" t="e">
        <f t="shared" si="12"/>
        <v>#REF!</v>
      </c>
      <c r="L58" s="91" t="e">
        <f t="shared" si="13"/>
        <v>#REF!</v>
      </c>
      <c r="M58" s="91"/>
      <c r="N58" s="91" t="e">
        <f t="shared" si="14"/>
        <v>#REF!</v>
      </c>
      <c r="O58" s="70" t="e">
        <f>J58/B58-1</f>
        <v>#REF!</v>
      </c>
      <c r="P58" s="70"/>
    </row>
    <row r="59" spans="1:16" ht="19.5" customHeight="1" hidden="1">
      <c r="A59" s="99" t="s">
        <v>57</v>
      </c>
      <c r="B59" s="73">
        <v>0</v>
      </c>
      <c r="C59" s="91">
        <f t="shared" si="8"/>
        <v>0</v>
      </c>
      <c r="D59" s="73">
        <f t="shared" si="9"/>
        <v>0</v>
      </c>
      <c r="E59" s="73"/>
      <c r="F59" s="92">
        <f>'[4]prog rectif 2010'!V100</f>
        <v>0</v>
      </c>
      <c r="G59" s="91">
        <f t="shared" si="16"/>
        <v>0</v>
      </c>
      <c r="H59" s="73">
        <f t="shared" si="11"/>
        <v>0</v>
      </c>
      <c r="I59" s="73"/>
      <c r="J59" s="86" t="e">
        <v>#REF!</v>
      </c>
      <c r="K59" s="91" t="e">
        <f t="shared" si="12"/>
        <v>#REF!</v>
      </c>
      <c r="L59" s="73" t="e">
        <f t="shared" si="13"/>
        <v>#REF!</v>
      </c>
      <c r="M59" s="73"/>
      <c r="N59" s="73" t="e">
        <f t="shared" si="14"/>
        <v>#REF!</v>
      </c>
      <c r="O59" s="70" t="e">
        <f>J59/B59-1</f>
        <v>#REF!</v>
      </c>
      <c r="P59" s="70"/>
    </row>
    <row r="60" spans="1:16" s="47" customFormat="1" ht="29.25" customHeight="1">
      <c r="A60" s="100" t="s">
        <v>58</v>
      </c>
      <c r="B60" s="45">
        <v>-227.756722</v>
      </c>
      <c r="C60" s="45">
        <f t="shared" si="8"/>
        <v>-0.04636045487474701</v>
      </c>
      <c r="D60" s="45">
        <f t="shared" si="9"/>
        <v>-0.4952674565677433</v>
      </c>
      <c r="E60" s="45"/>
      <c r="F60" s="101">
        <f>'[4]prog rectif 2010'!U101</f>
        <v>0</v>
      </c>
      <c r="G60" s="45">
        <f t="shared" si="16"/>
        <v>0</v>
      </c>
      <c r="H60" s="45">
        <f t="shared" si="11"/>
        <v>0</v>
      </c>
      <c r="I60" s="45"/>
      <c r="J60" s="63">
        <v>-155.774235</v>
      </c>
      <c r="K60" s="45">
        <f t="shared" si="12"/>
        <v>-0.028905051241656883</v>
      </c>
      <c r="L60" s="45">
        <f t="shared" si="13"/>
        <v>-0.34043467127009813</v>
      </c>
      <c r="M60" s="45"/>
      <c r="N60" s="45">
        <f t="shared" si="14"/>
        <v>71.98248699999999</v>
      </c>
      <c r="O60" s="70">
        <f>J60/B60-1</f>
        <v>-0.3160498902860044</v>
      </c>
      <c r="P60" s="70"/>
    </row>
    <row r="61" spans="1:16" s="47" customFormat="1" ht="9.75" customHeight="1">
      <c r="A61" s="102"/>
      <c r="B61" s="45"/>
      <c r="C61" s="45"/>
      <c r="D61" s="45"/>
      <c r="E61" s="45"/>
      <c r="F61" s="101"/>
      <c r="G61" s="45"/>
      <c r="H61" s="45"/>
      <c r="I61" s="45"/>
      <c r="J61" s="63">
        <f>'[4]martie 2010'!S65</f>
        <v>0</v>
      </c>
      <c r="K61" s="45">
        <f t="shared" si="12"/>
        <v>0</v>
      </c>
      <c r="L61" s="45">
        <f t="shared" si="13"/>
        <v>0</v>
      </c>
      <c r="M61" s="45"/>
      <c r="N61" s="45">
        <f t="shared" si="14"/>
        <v>0</v>
      </c>
      <c r="O61" s="46"/>
      <c r="P61" s="70"/>
    </row>
    <row r="62" spans="1:16" s="31" customFormat="1" ht="21" customHeight="1" thickBot="1">
      <c r="A62" s="103" t="s">
        <v>59</v>
      </c>
      <c r="B62" s="104">
        <f>B12-B39</f>
        <v>-7925.275212500012</v>
      </c>
      <c r="C62" s="104">
        <f>B62/$B$10*100</f>
        <v>-1.61320974692926</v>
      </c>
      <c r="D62" s="104">
        <f>B62/B$39*100</f>
        <v>-17.233875086656113</v>
      </c>
      <c r="E62" s="104"/>
      <c r="F62" s="104">
        <f>'[4]prog rectif 2010'!V102</f>
        <v>-31906.98000000007</v>
      </c>
      <c r="G62" s="105">
        <f>F62/$J$10*100</f>
        <v>-5.92057404015833</v>
      </c>
      <c r="H62" s="105"/>
      <c r="I62" s="105"/>
      <c r="J62" s="106">
        <f>J12-J39</f>
        <v>-8218.788343833352</v>
      </c>
      <c r="K62" s="107">
        <f t="shared" si="12"/>
        <v>-1.5250564268400053</v>
      </c>
      <c r="L62" s="108">
        <f t="shared" si="13"/>
        <v>-17.96163857310178</v>
      </c>
      <c r="M62" s="105"/>
      <c r="N62" s="104">
        <f t="shared" si="14"/>
        <v>-293.5131313333404</v>
      </c>
      <c r="O62" s="109">
        <f>J62/B62-1</f>
        <v>0.03703507114433102</v>
      </c>
      <c r="P62" s="109"/>
    </row>
    <row r="63" spans="1:14" ht="3.75" customHeight="1">
      <c r="A63" s="110"/>
      <c r="B63" s="111"/>
      <c r="C63" s="111"/>
      <c r="D63" s="111"/>
      <c r="E63" s="111"/>
      <c r="F63" s="112"/>
      <c r="G63" s="111"/>
      <c r="H63" s="111"/>
      <c r="I63" s="111"/>
      <c r="J63" s="113"/>
      <c r="K63" s="113"/>
      <c r="L63" s="113"/>
      <c r="M63" s="113"/>
      <c r="N63" s="113"/>
    </row>
    <row r="64" spans="1:15" ht="30" customHeight="1">
      <c r="A64" s="118" t="s">
        <v>60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4"/>
      <c r="L64" s="114"/>
      <c r="M64" s="114"/>
      <c r="N64" s="114"/>
      <c r="O64" s="114"/>
    </row>
    <row r="65" spans="1:14" ht="19.5" customHeight="1">
      <c r="A65" s="115"/>
      <c r="B65" s="115"/>
      <c r="C65" s="115"/>
      <c r="D65" s="115"/>
      <c r="E65" s="115"/>
      <c r="G65" s="115"/>
      <c r="H65" s="115"/>
      <c r="I65" s="115"/>
      <c r="J65" s="113"/>
      <c r="K65" s="113"/>
      <c r="L65" s="113"/>
      <c r="M65" s="113"/>
      <c r="N65" s="113"/>
    </row>
    <row r="66" spans="1:14" ht="19.5" customHeight="1">
      <c r="A66" s="115"/>
      <c r="B66" s="115"/>
      <c r="C66" s="115"/>
      <c r="D66" s="115"/>
      <c r="E66" s="115"/>
      <c r="G66" s="115"/>
      <c r="H66" s="115"/>
      <c r="I66" s="115"/>
      <c r="J66" s="113"/>
      <c r="K66" s="113"/>
      <c r="L66" s="113"/>
      <c r="M66" s="113"/>
      <c r="N66" s="113"/>
    </row>
    <row r="67" spans="10:14" ht="19.5" customHeight="1">
      <c r="J67" s="113"/>
      <c r="K67" s="113"/>
      <c r="L67" s="113"/>
      <c r="M67" s="113"/>
      <c r="N67" s="113"/>
    </row>
    <row r="68" spans="10:16" ht="19.5" customHeight="1">
      <c r="J68" s="113"/>
      <c r="K68" s="113"/>
      <c r="L68" s="113"/>
      <c r="M68" s="113"/>
      <c r="N68" s="113"/>
      <c r="O68" s="116"/>
      <c r="P68" s="116"/>
    </row>
    <row r="69" spans="10:14" ht="19.5" customHeight="1">
      <c r="J69" s="113"/>
      <c r="K69" s="113"/>
      <c r="L69" s="113"/>
      <c r="M69" s="113"/>
      <c r="N69" s="113"/>
    </row>
    <row r="70" spans="10:14" ht="19.5" customHeight="1">
      <c r="J70" s="113"/>
      <c r="K70" s="113"/>
      <c r="L70" s="113"/>
      <c r="M70" s="113"/>
      <c r="N70" s="113"/>
    </row>
    <row r="71" spans="10:14" ht="19.5" customHeight="1">
      <c r="J71" s="113"/>
      <c r="K71" s="113"/>
      <c r="L71" s="113"/>
      <c r="M71" s="113"/>
      <c r="N71" s="113"/>
    </row>
    <row r="72" spans="10:14" ht="19.5" customHeight="1">
      <c r="J72" s="113"/>
      <c r="K72" s="113"/>
      <c r="L72" s="113"/>
      <c r="M72" s="113"/>
      <c r="N72" s="113"/>
    </row>
    <row r="73" spans="10:14" ht="19.5" customHeight="1">
      <c r="J73" s="113"/>
      <c r="K73" s="113"/>
      <c r="L73" s="113"/>
      <c r="M73" s="113"/>
      <c r="N73" s="113"/>
    </row>
    <row r="74" spans="10:14" ht="19.5" customHeight="1">
      <c r="J74" s="113"/>
      <c r="K74" s="113"/>
      <c r="L74" s="113"/>
      <c r="M74" s="113"/>
      <c r="N74" s="113"/>
    </row>
    <row r="75" spans="10:14" ht="19.5" customHeight="1">
      <c r="J75" s="113"/>
      <c r="K75" s="113"/>
      <c r="L75" s="113"/>
      <c r="M75" s="113"/>
      <c r="N75" s="113"/>
    </row>
    <row r="76" spans="10:14" ht="19.5" customHeight="1">
      <c r="J76" s="113"/>
      <c r="K76" s="113"/>
      <c r="L76" s="113"/>
      <c r="M76" s="113"/>
      <c r="N76" s="113"/>
    </row>
    <row r="77" spans="10:14" ht="19.5" customHeight="1">
      <c r="J77" s="113"/>
      <c r="K77" s="113"/>
      <c r="L77" s="113"/>
      <c r="M77" s="113"/>
      <c r="N77" s="113"/>
    </row>
    <row r="78" spans="10:14" ht="19.5" customHeight="1">
      <c r="J78" s="113"/>
      <c r="K78" s="113"/>
      <c r="L78" s="113"/>
      <c r="M78" s="113"/>
      <c r="N78" s="113"/>
    </row>
    <row r="79" spans="10:14" ht="19.5" customHeight="1">
      <c r="J79" s="113"/>
      <c r="K79" s="113"/>
      <c r="L79" s="113"/>
      <c r="M79" s="113"/>
      <c r="N79" s="113"/>
    </row>
    <row r="80" spans="10:14" ht="19.5" customHeight="1">
      <c r="J80" s="113"/>
      <c r="K80" s="113"/>
      <c r="L80" s="113"/>
      <c r="M80" s="113"/>
      <c r="N80" s="113"/>
    </row>
    <row r="81" spans="10:14" ht="19.5" customHeight="1">
      <c r="J81" s="113"/>
      <c r="K81" s="113"/>
      <c r="L81" s="113"/>
      <c r="M81" s="113"/>
      <c r="N81" s="113"/>
    </row>
    <row r="82" spans="10:14" ht="19.5" customHeight="1">
      <c r="J82" s="113"/>
      <c r="K82" s="113"/>
      <c r="L82" s="113"/>
      <c r="M82" s="113"/>
      <c r="N82" s="113"/>
    </row>
    <row r="83" spans="10:14" ht="19.5" customHeight="1">
      <c r="J83" s="113"/>
      <c r="K83" s="113"/>
      <c r="L83" s="113"/>
      <c r="M83" s="113"/>
      <c r="N83" s="113"/>
    </row>
    <row r="84" spans="10:14" ht="19.5" customHeight="1">
      <c r="J84" s="113"/>
      <c r="K84" s="113"/>
      <c r="L84" s="113"/>
      <c r="M84" s="113"/>
      <c r="N84" s="113"/>
    </row>
    <row r="85" spans="10:14" ht="19.5" customHeight="1">
      <c r="J85" s="113"/>
      <c r="K85" s="113"/>
      <c r="L85" s="113"/>
      <c r="M85" s="113"/>
      <c r="N85" s="113"/>
    </row>
    <row r="86" spans="10:14" ht="19.5" customHeight="1">
      <c r="J86" s="113"/>
      <c r="K86" s="113"/>
      <c r="L86" s="113"/>
      <c r="M86" s="113"/>
      <c r="N86" s="113"/>
    </row>
    <row r="87" spans="10:14" ht="19.5" customHeight="1">
      <c r="J87" s="113"/>
      <c r="K87" s="113"/>
      <c r="L87" s="113"/>
      <c r="M87" s="113"/>
      <c r="N87" s="113"/>
    </row>
    <row r="88" spans="10:14" ht="19.5" customHeight="1">
      <c r="J88" s="113"/>
      <c r="K88" s="113"/>
      <c r="L88" s="113"/>
      <c r="M88" s="113"/>
      <c r="N88" s="113"/>
    </row>
    <row r="89" spans="10:14" ht="19.5" customHeight="1">
      <c r="J89" s="113"/>
      <c r="K89" s="113"/>
      <c r="L89" s="113"/>
      <c r="M89" s="113"/>
      <c r="N89" s="113"/>
    </row>
    <row r="90" spans="10:14" ht="19.5" customHeight="1">
      <c r="J90" s="113"/>
      <c r="K90" s="113"/>
      <c r="L90" s="113"/>
      <c r="M90" s="113"/>
      <c r="N90" s="113"/>
    </row>
    <row r="91" spans="10:14" ht="19.5" customHeight="1">
      <c r="J91" s="113"/>
      <c r="K91" s="113"/>
      <c r="L91" s="113"/>
      <c r="M91" s="113"/>
      <c r="N91" s="113"/>
    </row>
    <row r="92" spans="10:14" ht="19.5" customHeight="1">
      <c r="J92" s="113"/>
      <c r="K92" s="113"/>
      <c r="L92" s="113"/>
      <c r="M92" s="113"/>
      <c r="N92" s="113"/>
    </row>
    <row r="93" spans="10:14" ht="19.5" customHeight="1">
      <c r="J93" s="113"/>
      <c r="K93" s="113"/>
      <c r="L93" s="113"/>
      <c r="M93" s="113"/>
      <c r="N93" s="113"/>
    </row>
    <row r="94" spans="10:14" ht="19.5" customHeight="1">
      <c r="J94" s="113"/>
      <c r="K94" s="113"/>
      <c r="L94" s="113"/>
      <c r="M94" s="113"/>
      <c r="N94" s="113"/>
    </row>
    <row r="95" spans="10:14" ht="19.5" customHeight="1">
      <c r="J95" s="113"/>
      <c r="K95" s="113"/>
      <c r="L95" s="113"/>
      <c r="M95" s="113"/>
      <c r="N95" s="113"/>
    </row>
    <row r="96" spans="10:14" ht="19.5" customHeight="1">
      <c r="J96" s="113"/>
      <c r="K96" s="113"/>
      <c r="L96" s="113"/>
      <c r="M96" s="113"/>
      <c r="N96" s="113"/>
    </row>
    <row r="97" spans="10:14" ht="19.5" customHeight="1">
      <c r="J97" s="113"/>
      <c r="K97" s="113"/>
      <c r="L97" s="113"/>
      <c r="M97" s="113"/>
      <c r="N97" s="113"/>
    </row>
    <row r="98" spans="10:14" ht="19.5" customHeight="1">
      <c r="J98" s="113"/>
      <c r="K98" s="113"/>
      <c r="L98" s="113"/>
      <c r="M98" s="113"/>
      <c r="N98" s="113"/>
    </row>
    <row r="99" spans="10:14" ht="19.5" customHeight="1">
      <c r="J99" s="113"/>
      <c r="K99" s="113"/>
      <c r="L99" s="113"/>
      <c r="M99" s="113"/>
      <c r="N99" s="113"/>
    </row>
    <row r="100" spans="10:14" ht="19.5" customHeight="1">
      <c r="J100" s="113"/>
      <c r="K100" s="113"/>
      <c r="L100" s="113"/>
      <c r="M100" s="113"/>
      <c r="N100" s="113"/>
    </row>
    <row r="101" spans="10:14" ht="19.5" customHeight="1">
      <c r="J101" s="113"/>
      <c r="K101" s="113"/>
      <c r="L101" s="113"/>
      <c r="M101" s="113"/>
      <c r="N101" s="113"/>
    </row>
    <row r="102" spans="10:14" ht="19.5" customHeight="1">
      <c r="J102" s="113"/>
      <c r="K102" s="113"/>
      <c r="L102" s="113"/>
      <c r="M102" s="113"/>
      <c r="N102" s="113"/>
    </row>
    <row r="103" spans="10:14" ht="19.5" customHeight="1">
      <c r="J103" s="113"/>
      <c r="K103" s="113"/>
      <c r="L103" s="113"/>
      <c r="M103" s="113"/>
      <c r="N103" s="113"/>
    </row>
    <row r="104" spans="10:14" ht="19.5" customHeight="1">
      <c r="J104" s="113"/>
      <c r="K104" s="113"/>
      <c r="L104" s="113"/>
      <c r="M104" s="113"/>
      <c r="N104" s="113"/>
    </row>
    <row r="105" spans="10:14" ht="19.5" customHeight="1">
      <c r="J105" s="113"/>
      <c r="K105" s="113"/>
      <c r="L105" s="113"/>
      <c r="M105" s="113"/>
      <c r="N105" s="113"/>
    </row>
    <row r="106" spans="10:14" ht="19.5" customHeight="1">
      <c r="J106" s="113"/>
      <c r="K106" s="113"/>
      <c r="L106" s="113"/>
      <c r="M106" s="113"/>
      <c r="N106" s="113"/>
    </row>
    <row r="107" spans="10:14" ht="19.5" customHeight="1">
      <c r="J107" s="113"/>
      <c r="K107" s="113"/>
      <c r="L107" s="113"/>
      <c r="M107" s="113"/>
      <c r="N107" s="113"/>
    </row>
    <row r="108" spans="10:14" ht="19.5" customHeight="1">
      <c r="J108" s="113"/>
      <c r="K108" s="113"/>
      <c r="L108" s="113"/>
      <c r="M108" s="113"/>
      <c r="N108" s="113"/>
    </row>
    <row r="109" spans="10:14" ht="19.5" customHeight="1">
      <c r="J109" s="113"/>
      <c r="K109" s="113"/>
      <c r="L109" s="113"/>
      <c r="M109" s="113"/>
      <c r="N109" s="113"/>
    </row>
    <row r="110" spans="10:14" ht="19.5" customHeight="1">
      <c r="J110" s="113"/>
      <c r="K110" s="113"/>
      <c r="L110" s="113"/>
      <c r="M110" s="113"/>
      <c r="N110" s="113"/>
    </row>
    <row r="111" spans="10:14" ht="19.5" customHeight="1">
      <c r="J111" s="113"/>
      <c r="K111" s="113"/>
      <c r="L111" s="113"/>
      <c r="M111" s="113"/>
      <c r="N111" s="113"/>
    </row>
    <row r="112" spans="10:14" ht="19.5" customHeight="1">
      <c r="J112" s="113"/>
      <c r="K112" s="113"/>
      <c r="L112" s="113"/>
      <c r="M112" s="113"/>
      <c r="N112" s="113"/>
    </row>
    <row r="113" spans="10:14" ht="19.5" customHeight="1">
      <c r="J113" s="113"/>
      <c r="K113" s="113"/>
      <c r="L113" s="113"/>
      <c r="M113" s="113"/>
      <c r="N113" s="113"/>
    </row>
    <row r="114" spans="10:14" ht="19.5" customHeight="1">
      <c r="J114" s="113"/>
      <c r="K114" s="113"/>
      <c r="L114" s="113"/>
      <c r="M114" s="113"/>
      <c r="N114" s="113"/>
    </row>
    <row r="115" spans="10:14" ht="19.5" customHeight="1">
      <c r="J115" s="113"/>
      <c r="K115" s="113"/>
      <c r="L115" s="113"/>
      <c r="M115" s="113"/>
      <c r="N115" s="113"/>
    </row>
    <row r="116" spans="10:14" ht="19.5" customHeight="1">
      <c r="J116" s="113"/>
      <c r="K116" s="113"/>
      <c r="L116" s="113"/>
      <c r="M116" s="113"/>
      <c r="N116" s="113"/>
    </row>
    <row r="117" spans="10:14" ht="19.5" customHeight="1">
      <c r="J117" s="113"/>
      <c r="K117" s="113"/>
      <c r="L117" s="113"/>
      <c r="M117" s="113"/>
      <c r="N117" s="113"/>
    </row>
    <row r="118" spans="10:14" ht="19.5" customHeight="1">
      <c r="J118" s="113"/>
      <c r="K118" s="113"/>
      <c r="L118" s="113"/>
      <c r="M118" s="113"/>
      <c r="N118" s="113"/>
    </row>
    <row r="119" spans="10:14" ht="19.5" customHeight="1">
      <c r="J119" s="113"/>
      <c r="K119" s="113"/>
      <c r="L119" s="113"/>
      <c r="M119" s="113"/>
      <c r="N119" s="113"/>
    </row>
    <row r="120" spans="10:14" ht="19.5" customHeight="1">
      <c r="J120" s="113"/>
      <c r="K120" s="113"/>
      <c r="L120" s="113"/>
      <c r="M120" s="113"/>
      <c r="N120" s="113"/>
    </row>
    <row r="121" spans="10:14" ht="19.5" customHeight="1">
      <c r="J121" s="113"/>
      <c r="K121" s="113"/>
      <c r="L121" s="113"/>
      <c r="M121" s="113"/>
      <c r="N121" s="113"/>
    </row>
    <row r="122" spans="10:14" ht="19.5" customHeight="1">
      <c r="J122" s="113"/>
      <c r="K122" s="113"/>
      <c r="L122" s="113"/>
      <c r="M122" s="113"/>
      <c r="N122" s="113"/>
    </row>
    <row r="123" spans="10:14" ht="19.5" customHeight="1">
      <c r="J123" s="113"/>
      <c r="K123" s="113"/>
      <c r="L123" s="113"/>
      <c r="M123" s="113"/>
      <c r="N123" s="113"/>
    </row>
    <row r="124" spans="10:14" ht="19.5" customHeight="1">
      <c r="J124" s="113"/>
      <c r="K124" s="113"/>
      <c r="L124" s="113"/>
      <c r="M124" s="113"/>
      <c r="N124" s="113"/>
    </row>
    <row r="125" spans="10:14" ht="19.5" customHeight="1">
      <c r="J125" s="113"/>
      <c r="K125" s="113"/>
      <c r="L125" s="113"/>
      <c r="M125" s="113"/>
      <c r="N125" s="113"/>
    </row>
    <row r="126" spans="10:14" ht="19.5" customHeight="1">
      <c r="J126" s="113"/>
      <c r="K126" s="113"/>
      <c r="L126" s="113"/>
      <c r="M126" s="113"/>
      <c r="N126" s="113"/>
    </row>
    <row r="127" spans="10:14" ht="19.5" customHeight="1">
      <c r="J127" s="113"/>
      <c r="K127" s="113"/>
      <c r="L127" s="113"/>
      <c r="M127" s="113"/>
      <c r="N127" s="113"/>
    </row>
    <row r="128" spans="10:14" ht="19.5" customHeight="1">
      <c r="J128" s="113"/>
      <c r="K128" s="113"/>
      <c r="L128" s="113"/>
      <c r="M128" s="113"/>
      <c r="N128" s="113"/>
    </row>
    <row r="129" spans="10:14" ht="19.5" customHeight="1">
      <c r="J129" s="113"/>
      <c r="K129" s="113"/>
      <c r="L129" s="113"/>
      <c r="M129" s="113"/>
      <c r="N129" s="113"/>
    </row>
    <row r="130" spans="10:14" ht="19.5" customHeight="1">
      <c r="J130" s="113"/>
      <c r="K130" s="113"/>
      <c r="L130" s="113"/>
      <c r="M130" s="113"/>
      <c r="N130" s="113"/>
    </row>
    <row r="131" spans="10:14" ht="19.5" customHeight="1">
      <c r="J131" s="113"/>
      <c r="K131" s="113"/>
      <c r="L131" s="113"/>
      <c r="M131" s="113"/>
      <c r="N131" s="113"/>
    </row>
    <row r="132" spans="10:14" ht="19.5" customHeight="1">
      <c r="J132" s="113"/>
      <c r="K132" s="113"/>
      <c r="L132" s="113"/>
      <c r="M132" s="113"/>
      <c r="N132" s="113"/>
    </row>
    <row r="133" spans="10:14" ht="19.5" customHeight="1">
      <c r="J133" s="113"/>
      <c r="K133" s="113"/>
      <c r="L133" s="113"/>
      <c r="M133" s="113"/>
      <c r="N133" s="113"/>
    </row>
    <row r="134" spans="10:14" ht="19.5" customHeight="1">
      <c r="J134" s="113"/>
      <c r="K134" s="113"/>
      <c r="L134" s="113"/>
      <c r="M134" s="113"/>
      <c r="N134" s="113"/>
    </row>
    <row r="135" spans="10:14" ht="19.5" customHeight="1">
      <c r="J135" s="113"/>
      <c r="K135" s="113"/>
      <c r="L135" s="113"/>
      <c r="M135" s="113"/>
      <c r="N135" s="113"/>
    </row>
    <row r="136" spans="10:14" ht="19.5" customHeight="1">
      <c r="J136" s="113"/>
      <c r="K136" s="113"/>
      <c r="L136" s="113"/>
      <c r="M136" s="113"/>
      <c r="N136" s="113"/>
    </row>
    <row r="137" spans="10:14" ht="19.5" customHeight="1">
      <c r="J137" s="113"/>
      <c r="K137" s="113"/>
      <c r="L137" s="113"/>
      <c r="M137" s="113"/>
      <c r="N137" s="113"/>
    </row>
    <row r="138" spans="10:14" ht="19.5" customHeight="1">
      <c r="J138" s="113"/>
      <c r="K138" s="113"/>
      <c r="L138" s="113"/>
      <c r="M138" s="113"/>
      <c r="N138" s="113"/>
    </row>
    <row r="139" spans="10:14" ht="19.5" customHeight="1">
      <c r="J139" s="113"/>
      <c r="K139" s="113"/>
      <c r="L139" s="113"/>
      <c r="M139" s="113"/>
      <c r="N139" s="113"/>
    </row>
    <row r="140" spans="10:14" ht="19.5" customHeight="1">
      <c r="J140" s="113"/>
      <c r="K140" s="113"/>
      <c r="L140" s="113"/>
      <c r="M140" s="113"/>
      <c r="N140" s="113"/>
    </row>
    <row r="141" spans="10:14" ht="19.5" customHeight="1">
      <c r="J141" s="113"/>
      <c r="K141" s="113"/>
      <c r="L141" s="113"/>
      <c r="M141" s="113"/>
      <c r="N141" s="113"/>
    </row>
    <row r="142" spans="10:14" ht="19.5" customHeight="1">
      <c r="J142" s="113"/>
      <c r="K142" s="113"/>
      <c r="L142" s="113"/>
      <c r="M142" s="113"/>
      <c r="N142" s="113"/>
    </row>
    <row r="143" spans="10:14" ht="19.5" customHeight="1">
      <c r="J143" s="113"/>
      <c r="K143" s="113"/>
      <c r="L143" s="113"/>
      <c r="M143" s="113"/>
      <c r="N143" s="113"/>
    </row>
    <row r="144" spans="10:14" ht="19.5" customHeight="1">
      <c r="J144" s="113"/>
      <c r="K144" s="113"/>
      <c r="L144" s="113"/>
      <c r="M144" s="113"/>
      <c r="N144" s="113"/>
    </row>
    <row r="145" spans="10:14" ht="19.5" customHeight="1">
      <c r="J145" s="113"/>
      <c r="K145" s="113"/>
      <c r="L145" s="113"/>
      <c r="M145" s="113"/>
      <c r="N145" s="113"/>
    </row>
    <row r="146" spans="10:14" ht="19.5" customHeight="1">
      <c r="J146" s="113"/>
      <c r="K146" s="113"/>
      <c r="L146" s="113"/>
      <c r="M146" s="113"/>
      <c r="N146" s="113"/>
    </row>
    <row r="147" spans="10:14" ht="19.5" customHeight="1">
      <c r="J147" s="113"/>
      <c r="K147" s="113"/>
      <c r="L147" s="113"/>
      <c r="M147" s="113"/>
      <c r="N147" s="113"/>
    </row>
    <row r="148" spans="10:14" ht="19.5" customHeight="1">
      <c r="J148" s="113"/>
      <c r="K148" s="113"/>
      <c r="L148" s="113"/>
      <c r="M148" s="113"/>
      <c r="N148" s="113"/>
    </row>
    <row r="149" spans="10:14" ht="19.5" customHeight="1">
      <c r="J149" s="113"/>
      <c r="K149" s="113"/>
      <c r="L149" s="113"/>
      <c r="M149" s="113"/>
      <c r="N149" s="113"/>
    </row>
    <row r="150" spans="10:14" ht="19.5" customHeight="1">
      <c r="J150" s="113"/>
      <c r="K150" s="113"/>
      <c r="L150" s="113"/>
      <c r="M150" s="113"/>
      <c r="N150" s="113"/>
    </row>
    <row r="151" spans="10:14" ht="19.5" customHeight="1">
      <c r="J151" s="113"/>
      <c r="K151" s="113"/>
      <c r="L151" s="113"/>
      <c r="M151" s="113"/>
      <c r="N151" s="113"/>
    </row>
    <row r="152" spans="10:14" ht="19.5" customHeight="1">
      <c r="J152" s="113"/>
      <c r="K152" s="113"/>
      <c r="L152" s="113"/>
      <c r="M152" s="113"/>
      <c r="N152" s="113"/>
    </row>
    <row r="153" spans="10:14" ht="19.5" customHeight="1">
      <c r="J153" s="113"/>
      <c r="K153" s="113"/>
      <c r="L153" s="113"/>
      <c r="M153" s="113"/>
      <c r="N153" s="113"/>
    </row>
    <row r="154" spans="10:14" ht="19.5" customHeight="1">
      <c r="J154" s="113"/>
      <c r="K154" s="113"/>
      <c r="L154" s="113"/>
      <c r="M154" s="113"/>
      <c r="N154" s="113"/>
    </row>
    <row r="155" spans="10:14" ht="19.5" customHeight="1">
      <c r="J155" s="113"/>
      <c r="K155" s="113"/>
      <c r="L155" s="113"/>
      <c r="M155" s="113"/>
      <c r="N155" s="113"/>
    </row>
    <row r="156" spans="10:14" ht="19.5" customHeight="1">
      <c r="J156" s="113"/>
      <c r="K156" s="113"/>
      <c r="L156" s="113"/>
      <c r="M156" s="113"/>
      <c r="N156" s="113"/>
    </row>
    <row r="157" spans="10:14" ht="19.5" customHeight="1">
      <c r="J157" s="113"/>
      <c r="K157" s="113"/>
      <c r="L157" s="113"/>
      <c r="M157" s="113"/>
      <c r="N157" s="113"/>
    </row>
    <row r="158" spans="10:14" ht="19.5" customHeight="1">
      <c r="J158" s="113"/>
      <c r="K158" s="113"/>
      <c r="L158" s="113"/>
      <c r="M158" s="113"/>
      <c r="N158" s="113"/>
    </row>
    <row r="159" spans="10:14" ht="19.5" customHeight="1">
      <c r="J159" s="113"/>
      <c r="K159" s="113"/>
      <c r="L159" s="113"/>
      <c r="M159" s="113"/>
      <c r="N159" s="113"/>
    </row>
    <row r="160" spans="10:14" ht="19.5" customHeight="1">
      <c r="J160" s="113"/>
      <c r="K160" s="113"/>
      <c r="L160" s="113"/>
      <c r="M160" s="113"/>
      <c r="N160" s="113"/>
    </row>
    <row r="161" spans="10:14" ht="19.5" customHeight="1">
      <c r="J161" s="113"/>
      <c r="K161" s="113"/>
      <c r="L161" s="113"/>
      <c r="M161" s="113"/>
      <c r="N161" s="113"/>
    </row>
    <row r="162" spans="10:14" ht="19.5" customHeight="1">
      <c r="J162" s="113"/>
      <c r="K162" s="113"/>
      <c r="L162" s="113"/>
      <c r="M162" s="113"/>
      <c r="N162" s="113"/>
    </row>
    <row r="163" spans="10:14" ht="19.5" customHeight="1">
      <c r="J163" s="113"/>
      <c r="K163" s="113"/>
      <c r="L163" s="113"/>
      <c r="M163" s="113"/>
      <c r="N163" s="113"/>
    </row>
    <row r="164" spans="10:14" ht="19.5" customHeight="1">
      <c r="J164" s="113"/>
      <c r="K164" s="113"/>
      <c r="L164" s="113"/>
      <c r="M164" s="113"/>
      <c r="N164" s="113"/>
    </row>
    <row r="165" spans="10:14" ht="19.5" customHeight="1">
      <c r="J165" s="113"/>
      <c r="K165" s="113"/>
      <c r="L165" s="113"/>
      <c r="M165" s="113"/>
      <c r="N165" s="113"/>
    </row>
    <row r="166" spans="10:14" ht="19.5" customHeight="1">
      <c r="J166" s="113"/>
      <c r="K166" s="113"/>
      <c r="L166" s="113"/>
      <c r="M166" s="113"/>
      <c r="N166" s="113"/>
    </row>
    <row r="167" spans="10:14" ht="19.5" customHeight="1">
      <c r="J167" s="113"/>
      <c r="K167" s="113"/>
      <c r="L167" s="113"/>
      <c r="M167" s="113"/>
      <c r="N167" s="113"/>
    </row>
    <row r="168" spans="10:14" ht="19.5" customHeight="1">
      <c r="J168" s="113"/>
      <c r="K168" s="113"/>
      <c r="L168" s="113"/>
      <c r="M168" s="113"/>
      <c r="N168" s="113"/>
    </row>
    <row r="169" spans="10:14" ht="19.5" customHeight="1">
      <c r="J169" s="113"/>
      <c r="K169" s="113"/>
      <c r="L169" s="113"/>
      <c r="M169" s="113"/>
      <c r="N169" s="113"/>
    </row>
    <row r="170" spans="10:14" ht="19.5" customHeight="1">
      <c r="J170" s="113"/>
      <c r="K170" s="113"/>
      <c r="L170" s="113"/>
      <c r="M170" s="113"/>
      <c r="N170" s="113"/>
    </row>
    <row r="171" spans="10:14" ht="19.5" customHeight="1">
      <c r="J171" s="113"/>
      <c r="K171" s="113"/>
      <c r="L171" s="113"/>
      <c r="M171" s="113"/>
      <c r="N171" s="113"/>
    </row>
    <row r="172" spans="10:14" ht="19.5" customHeight="1">
      <c r="J172" s="113"/>
      <c r="K172" s="113"/>
      <c r="L172" s="113"/>
      <c r="M172" s="113"/>
      <c r="N172" s="113"/>
    </row>
    <row r="173" spans="10:14" ht="19.5" customHeight="1">
      <c r="J173" s="113"/>
      <c r="K173" s="113"/>
      <c r="L173" s="113"/>
      <c r="M173" s="113"/>
      <c r="N173" s="113"/>
    </row>
    <row r="174" spans="10:14" ht="19.5" customHeight="1">
      <c r="J174" s="113"/>
      <c r="K174" s="113"/>
      <c r="L174" s="113"/>
      <c r="M174" s="113"/>
      <c r="N174" s="113"/>
    </row>
    <row r="175" spans="10:14" ht="19.5" customHeight="1">
      <c r="J175" s="113"/>
      <c r="K175" s="113"/>
      <c r="L175" s="113"/>
      <c r="M175" s="113"/>
      <c r="N175" s="113"/>
    </row>
    <row r="176" spans="10:14" ht="19.5" customHeight="1">
      <c r="J176" s="113"/>
      <c r="K176" s="113"/>
      <c r="L176" s="113"/>
      <c r="M176" s="113"/>
      <c r="N176" s="113"/>
    </row>
    <row r="177" spans="10:14" ht="19.5" customHeight="1">
      <c r="J177" s="113"/>
      <c r="K177" s="113"/>
      <c r="L177" s="113"/>
      <c r="M177" s="113"/>
      <c r="N177" s="113"/>
    </row>
    <row r="178" spans="10:14" ht="19.5" customHeight="1">
      <c r="J178" s="113"/>
      <c r="K178" s="113"/>
      <c r="L178" s="113"/>
      <c r="M178" s="113"/>
      <c r="N178" s="113"/>
    </row>
    <row r="179" spans="10:14" ht="19.5" customHeight="1">
      <c r="J179" s="113"/>
      <c r="K179" s="113"/>
      <c r="L179" s="113"/>
      <c r="M179" s="113"/>
      <c r="N179" s="113"/>
    </row>
    <row r="180" spans="10:14" ht="19.5" customHeight="1">
      <c r="J180" s="113"/>
      <c r="K180" s="113"/>
      <c r="L180" s="113"/>
      <c r="M180" s="113"/>
      <c r="N180" s="113"/>
    </row>
    <row r="181" spans="10:14" ht="19.5" customHeight="1">
      <c r="J181" s="113"/>
      <c r="K181" s="113"/>
      <c r="L181" s="113"/>
      <c r="M181" s="113"/>
      <c r="N181" s="113"/>
    </row>
    <row r="182" spans="10:14" ht="19.5" customHeight="1">
      <c r="J182" s="113"/>
      <c r="K182" s="113"/>
      <c r="L182" s="113"/>
      <c r="M182" s="113"/>
      <c r="N182" s="113"/>
    </row>
    <row r="183" spans="10:14" ht="19.5" customHeight="1">
      <c r="J183" s="113"/>
      <c r="K183" s="113"/>
      <c r="L183" s="113"/>
      <c r="M183" s="113"/>
      <c r="N183" s="113"/>
    </row>
    <row r="184" spans="10:14" ht="19.5" customHeight="1">
      <c r="J184" s="113"/>
      <c r="K184" s="113"/>
      <c r="L184" s="113"/>
      <c r="M184" s="113"/>
      <c r="N184" s="113"/>
    </row>
    <row r="185" spans="10:14" ht="19.5" customHeight="1">
      <c r="J185" s="113"/>
      <c r="K185" s="113"/>
      <c r="L185" s="113"/>
      <c r="M185" s="113"/>
      <c r="N185" s="113"/>
    </row>
    <row r="186" spans="10:14" ht="19.5" customHeight="1">
      <c r="J186" s="113"/>
      <c r="K186" s="113"/>
      <c r="L186" s="113"/>
      <c r="M186" s="113"/>
      <c r="N186" s="113"/>
    </row>
    <row r="187" spans="10:14" ht="19.5" customHeight="1">
      <c r="J187" s="113"/>
      <c r="K187" s="113"/>
      <c r="L187" s="113"/>
      <c r="M187" s="113"/>
      <c r="N187" s="113"/>
    </row>
    <row r="188" spans="10:14" ht="19.5" customHeight="1">
      <c r="J188" s="113"/>
      <c r="K188" s="113"/>
      <c r="L188" s="113"/>
      <c r="M188" s="113"/>
      <c r="N188" s="113"/>
    </row>
    <row r="189" spans="10:14" ht="19.5" customHeight="1">
      <c r="J189" s="113"/>
      <c r="K189" s="113"/>
      <c r="L189" s="113"/>
      <c r="M189" s="113"/>
      <c r="N189" s="113"/>
    </row>
  </sheetData>
  <mergeCells count="6">
    <mergeCell ref="A64:J64"/>
    <mergeCell ref="A3:P4"/>
    <mergeCell ref="N7:O7"/>
    <mergeCell ref="B7:D7"/>
    <mergeCell ref="F7:H7"/>
    <mergeCell ref="J7:L7"/>
  </mergeCells>
  <printOptions horizontalCentered="1"/>
  <pageMargins left="0.15748031496063" right="0.118110236220472" top="0.25" bottom="0" header="0" footer="0.196850393700787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Costache Dumitru</cp:lastModifiedBy>
  <cp:lastPrinted>2010-04-26T17:22:19Z</cp:lastPrinted>
  <dcterms:created xsi:type="dcterms:W3CDTF">2010-04-26T15:46:42Z</dcterms:created>
  <dcterms:modified xsi:type="dcterms:W3CDTF">2010-04-29T08:42:58Z</dcterms:modified>
  <cp:category/>
  <cp:version/>
  <cp:contentType/>
  <cp:contentStatus/>
</cp:coreProperties>
</file>